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0D4D58D6-23B2-450A-998F-17D6DBDF5673}" xr6:coauthVersionLast="47" xr6:coauthVersionMax="47" xr10:uidLastSave="{00000000-0000-0000-0000-000000000000}"/>
  <bookViews>
    <workbookView xWindow="-110" yWindow="-110" windowWidth="19420" windowHeight="10300" xr2:uid="{0EF24F5C-A5B9-4527-BFEC-228C41486CAE}"/>
  </bookViews>
  <sheets>
    <sheet name="Title" sheetId="2" r:id="rId1"/>
    <sheet name="Kappa" sheetId="1" r:id="rId2"/>
  </sheets>
  <externalReferences>
    <externalReference r:id="rId3"/>
  </externalReferences>
  <definedNames>
    <definedName name="Data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1" l="1"/>
  <c r="O15" i="1"/>
  <c r="O13" i="1"/>
  <c r="O12" i="1"/>
  <c r="U11" i="1"/>
  <c r="O11" i="1"/>
  <c r="O9" i="1"/>
  <c r="AA8" i="1" a="1"/>
  <c r="AB11" i="1" s="1"/>
  <c r="O8" i="1"/>
  <c r="U7" i="1"/>
  <c r="O7" i="1"/>
  <c r="J7" i="1"/>
  <c r="O6" i="1"/>
  <c r="J6" i="1"/>
  <c r="O5" i="1"/>
  <c r="J5" i="1"/>
  <c r="H5" i="1"/>
  <c r="W4" i="1" a="1"/>
  <c r="X7" i="1" s="1"/>
  <c r="E21" i="1"/>
  <c r="D21" i="1"/>
  <c r="C21" i="1"/>
  <c r="B21" i="1"/>
  <c r="E20" i="1"/>
  <c r="E19" i="1"/>
  <c r="E18" i="1"/>
  <c r="M14" i="1"/>
  <c r="D10" i="1"/>
  <c r="C10" i="1"/>
  <c r="B10" i="1"/>
  <c r="E10" i="1" s="1"/>
  <c r="D8" i="1"/>
  <c r="C8" i="1"/>
  <c r="B8" i="1"/>
  <c r="E7" i="1"/>
  <c r="E6" i="1"/>
  <c r="E8" i="1" s="1"/>
  <c r="E5" i="1"/>
  <c r="X5" i="1" l="1"/>
  <c r="AB8" i="1"/>
  <c r="W4" i="1"/>
  <c r="X4" i="1"/>
  <c r="AA8" i="1"/>
  <c r="W6" i="1"/>
  <c r="AA9" i="1"/>
  <c r="X6" i="1"/>
  <c r="AB9" i="1"/>
  <c r="W5" i="1"/>
  <c r="W7" i="1"/>
  <c r="AA10" i="1"/>
  <c r="AB10" i="1"/>
  <c r="AA11" i="1"/>
  <c r="R13" i="1"/>
  <c r="R11" i="1"/>
  <c r="S12" i="1"/>
  <c r="Q12" i="1"/>
  <c r="C11" i="1"/>
  <c r="Q13" i="1"/>
  <c r="S11" i="1"/>
  <c r="D11" i="1"/>
  <c r="B11" i="1"/>
  <c r="H6" i="1"/>
  <c r="H7" i="1" s="1"/>
  <c r="M11" i="1" l="1"/>
  <c r="M5" i="1"/>
  <c r="M8" i="1" s="1"/>
  <c r="E11" i="1"/>
  <c r="B13" i="1" s="1"/>
  <c r="M7" i="1" l="1"/>
  <c r="R6" i="1"/>
  <c r="Q5" i="1"/>
  <c r="S7" i="1"/>
  <c r="M6" i="1" l="1"/>
  <c r="M9" i="1" s="1"/>
  <c r="M12" i="1" s="1"/>
  <c r="M15" i="1" l="1"/>
  <c r="M16" i="1"/>
</calcChain>
</file>

<file path=xl/sharedStrings.xml><?xml version="1.0" encoding="utf-8"?>
<sst xmlns="http://schemas.openxmlformats.org/spreadsheetml/2006/main" count="50" uniqueCount="38">
  <si>
    <t>Cohen's Kappa</t>
  </si>
  <si>
    <t>Using Real Statistics formula</t>
  </si>
  <si>
    <t>Using Reliability data analysis tool</t>
  </si>
  <si>
    <t>Judge 1</t>
  </si>
  <si>
    <t>Standard error</t>
  </si>
  <si>
    <t>calculation of a</t>
  </si>
  <si>
    <t>Judge 2</t>
  </si>
  <si>
    <t>Psychotic</t>
  </si>
  <si>
    <t>Borderline</t>
  </si>
  <si>
    <t>Neither</t>
  </si>
  <si>
    <t>Total</t>
  </si>
  <si>
    <t>pa</t>
  </si>
  <si>
    <r>
      <t>1-</t>
    </r>
    <r>
      <rPr>
        <sz val="11"/>
        <color theme="1"/>
        <rFont val="Calibri"/>
        <family val="2"/>
      </rPr>
      <t>κ</t>
    </r>
  </si>
  <si>
    <t>pe</t>
  </si>
  <si>
    <t>a</t>
  </si>
  <si>
    <t>Alpha</t>
  </si>
  <si>
    <t>kappa</t>
  </si>
  <si>
    <t>b</t>
  </si>
  <si>
    <t>c</t>
  </si>
  <si>
    <t>s.e.</t>
  </si>
  <si>
    <t>calculation of b</t>
  </si>
  <si>
    <t>Agreement</t>
  </si>
  <si>
    <t>By Chance</t>
  </si>
  <si>
    <t>κ</t>
  </si>
  <si>
    <t>Kappa</t>
  </si>
  <si>
    <t>α</t>
  </si>
  <si>
    <t>z-crit</t>
  </si>
  <si>
    <t>lower</t>
  </si>
  <si>
    <t>Questionnaire</t>
  </si>
  <si>
    <t>upper</t>
  </si>
  <si>
    <t>Interview</t>
  </si>
  <si>
    <t>Seldom</t>
  </si>
  <si>
    <t>Often</t>
  </si>
  <si>
    <t>Never</t>
  </si>
  <si>
    <t>Real Statistics Using Excel</t>
  </si>
  <si>
    <t>Updated</t>
  </si>
  <si>
    <t>Copyright © 2013 - 2022 Charles Zaiontz</t>
  </si>
  <si>
    <t>=NORM.S.INV(1-M13/2)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</si>
</sst>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0" xfId="0" applyFont="1"/>
    <xf numFmtId="15" fontId="0" fillId="0" borderId="0" xfId="0" applyNumberFormat="1"/>
    <xf numFmtId="0" fontId="3" fillId="0" borderId="0" xfId="0" applyFon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A%20Real%20Statistics%202020/Examples/Real%20Statistics%20Examples%20Correlation-Reliability%2015%20Ma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0"/>
      <sheetName val="TOC"/>
      <sheetName val="Cov"/>
      <sheetName val="Corr"/>
      <sheetName val="Corr A"/>
      <sheetName val="Corr B"/>
      <sheetName val="Scatter"/>
      <sheetName val="Scatter 1"/>
      <sheetName val="Scatter 2"/>
      <sheetName val="Corr 0"/>
      <sheetName val="Corr 0a"/>
      <sheetName val="Corr 0b"/>
      <sheetName val="Corr 1"/>
      <sheetName val="Corr 1a"/>
      <sheetName val="Corr 2"/>
      <sheetName val="Corr 3"/>
      <sheetName val="Corr 3a"/>
      <sheetName val="Corr 3b"/>
      <sheetName val="Corr 4"/>
      <sheetName val="Corr 5"/>
      <sheetName val="Corr Power"/>
      <sheetName val="2 Corr"/>
      <sheetName val="2 Corr Dep 1"/>
      <sheetName val="2 Corr Dep 2"/>
      <sheetName val="2 Corr Dep 3"/>
      <sheetName val="Corr and T"/>
      <sheetName val="Corr and Chi-sq"/>
      <sheetName val="Biserial"/>
      <sheetName val="Spearman Rho 1"/>
      <sheetName val="Spearman Rho 1a"/>
      <sheetName val="Spearman Rho 2"/>
      <sheetName val="Spearman Rho 2a"/>
      <sheetName val="Spearman Rho 3"/>
      <sheetName val="Kendall's Tau"/>
      <sheetName val="Kendall Tau 1"/>
      <sheetName val="Kendall Tau 2"/>
      <sheetName val="Kendall Tau 3"/>
      <sheetName val="Box-Cox 1"/>
      <sheetName val="Box-Cox 2"/>
      <sheetName val="Box-Cox 3"/>
      <sheetName val="Polychoric 1"/>
      <sheetName val="Polychoric 2"/>
      <sheetName val="Polychoric 3"/>
      <sheetName val="Polychoric 4"/>
      <sheetName val="Polychoric 5"/>
      <sheetName val="OChisq"/>
      <sheetName val="OChiSq 1"/>
      <sheetName val="OChisq 2"/>
      <sheetName val="Pearson Table"/>
      <sheetName val="Sp Rho Table"/>
      <sheetName val="Ken Tau Table"/>
      <sheetName val="Split-half"/>
      <sheetName val="Split-half 1"/>
      <sheetName val="Split-half 2"/>
      <sheetName val="Split-half 3"/>
      <sheetName val="Split-half 4"/>
      <sheetName val="KRF20"/>
      <sheetName val="Cronbach"/>
      <sheetName val="Cronbach 1"/>
      <sheetName val="Cronbach 2"/>
      <sheetName val="Cronbach 3"/>
      <sheetName val="Cronbach 4"/>
      <sheetName val="Cronbach 5"/>
      <sheetName val="Kappa"/>
      <sheetName val=" Kappa A"/>
      <sheetName val="Kappa 0"/>
      <sheetName val="Kappa 1"/>
      <sheetName val="FKappa"/>
      <sheetName val="Kendall W"/>
      <sheetName val="Kendall W 1"/>
      <sheetName val="Krip cat"/>
      <sheetName val="Krip ser"/>
      <sheetName val="Krip ord"/>
      <sheetName val="Krip int"/>
      <sheetName val="Krip ratio"/>
      <sheetName val="K rating"/>
      <sheetName val="K summary"/>
      <sheetName val="Gwet cat"/>
      <sheetName val="Gwet int"/>
      <sheetName val="Gwet"/>
      <sheetName val="Bland"/>
      <sheetName val="Bland 1"/>
      <sheetName val="Lin"/>
      <sheetName val="Item"/>
      <sheetName val="Rasch A"/>
      <sheetName val="Rasch B"/>
      <sheetName val="Rasch C"/>
      <sheetName val="Rasch D"/>
      <sheetName val="Rasch E"/>
      <sheetName val="Rasch F"/>
      <sheetName val="Rasch G"/>
      <sheetName val="PROX"/>
      <sheetName val="U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A4">
            <v>2</v>
          </cell>
        </row>
      </sheetData>
      <sheetData sheetId="7">
        <row r="4">
          <cell r="A4">
            <v>2</v>
          </cell>
        </row>
      </sheetData>
      <sheetData sheetId="8">
        <row r="4">
          <cell r="A4">
            <v>4.4000000000000004</v>
          </cell>
        </row>
      </sheetData>
      <sheetData sheetId="9">
        <row r="3">
          <cell r="B3" t="str">
            <v>Life Exp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>
        <row r="4">
          <cell r="B4">
            <v>15.7</v>
          </cell>
        </row>
      </sheetData>
      <sheetData sheetId="15" refreshError="1"/>
      <sheetData sheetId="16">
        <row r="5">
          <cell r="AE5">
            <v>0</v>
          </cell>
        </row>
      </sheetData>
      <sheetData sheetId="17">
        <row r="6">
          <cell r="D6">
            <v>-1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68E4F-25AB-47FB-9665-D264E3645971}">
  <sheetPr codeName="Sheet1"/>
  <dimension ref="A1:B63"/>
  <sheetViews>
    <sheetView tabSelected="1" workbookViewId="0"/>
  </sheetViews>
  <sheetFormatPr defaultRowHeight="14.5" x14ac:dyDescent="0.35"/>
  <cols>
    <col min="2" max="2" width="8.90625" bestFit="1" customWidth="1"/>
  </cols>
  <sheetData>
    <row r="1" spans="1:2" x14ac:dyDescent="0.35">
      <c r="A1" t="s">
        <v>34</v>
      </c>
    </row>
    <row r="2" spans="1:2" x14ac:dyDescent="0.35">
      <c r="A2" t="s">
        <v>0</v>
      </c>
    </row>
    <row r="4" spans="1:2" x14ac:dyDescent="0.35">
      <c r="A4" t="s">
        <v>35</v>
      </c>
      <c r="B4" s="29">
        <v>44741</v>
      </c>
    </row>
    <row r="6" spans="1:2" x14ac:dyDescent="0.35">
      <c r="A6" s="30" t="s">
        <v>36</v>
      </c>
    </row>
    <row r="17" customFormat="1" x14ac:dyDescent="0.35"/>
    <row r="18" customFormat="1" x14ac:dyDescent="0.35"/>
    <row r="19" customFormat="1" x14ac:dyDescent="0.35"/>
    <row r="20" customFormat="1" x14ac:dyDescent="0.35"/>
    <row r="21" customFormat="1" x14ac:dyDescent="0.35"/>
    <row r="22" customFormat="1" x14ac:dyDescent="0.35"/>
    <row r="23" customFormat="1" x14ac:dyDescent="0.35"/>
    <row r="24" customFormat="1" x14ac:dyDescent="0.35"/>
    <row r="25" customFormat="1" x14ac:dyDescent="0.35"/>
    <row r="26" customFormat="1" x14ac:dyDescent="0.35"/>
    <row r="27" customFormat="1" x14ac:dyDescent="0.35"/>
    <row r="28" customFormat="1" x14ac:dyDescent="0.35"/>
    <row r="29" customFormat="1" x14ac:dyDescent="0.35"/>
    <row r="30" customFormat="1" x14ac:dyDescent="0.35"/>
    <row r="31" customFormat="1" x14ac:dyDescent="0.35"/>
    <row r="32" customFormat="1" x14ac:dyDescent="0.35"/>
    <row r="33" customFormat="1" x14ac:dyDescent="0.35"/>
    <row r="34" customFormat="1" x14ac:dyDescent="0.35"/>
    <row r="35" customFormat="1" x14ac:dyDescent="0.35"/>
    <row r="36" customFormat="1" x14ac:dyDescent="0.35"/>
    <row r="37" customFormat="1" x14ac:dyDescent="0.35"/>
    <row r="38" customFormat="1" x14ac:dyDescent="0.35"/>
    <row r="39" customFormat="1" x14ac:dyDescent="0.35"/>
    <row r="40" customFormat="1" x14ac:dyDescent="0.35"/>
    <row r="41" customFormat="1" x14ac:dyDescent="0.35"/>
    <row r="42" customFormat="1" x14ac:dyDescent="0.35"/>
    <row r="43" customFormat="1" x14ac:dyDescent="0.35"/>
    <row r="44" customFormat="1" x14ac:dyDescent="0.35"/>
    <row r="45" customFormat="1" x14ac:dyDescent="0.35"/>
    <row r="46" customFormat="1" x14ac:dyDescent="0.35"/>
    <row r="47" customFormat="1" x14ac:dyDescent="0.35"/>
    <row r="48" customFormat="1" x14ac:dyDescent="0.35"/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  <row r="58" customFormat="1" x14ac:dyDescent="0.35"/>
    <row r="59" customFormat="1" x14ac:dyDescent="0.35"/>
    <row r="60" customFormat="1" x14ac:dyDescent="0.35"/>
    <row r="61" customFormat="1" x14ac:dyDescent="0.35"/>
    <row r="62" customFormat="1" x14ac:dyDescent="0.35"/>
    <row r="63" customFormat="1" x14ac:dyDescent="0.3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57E93-B2DF-45B4-AD7F-2EFA092E0663}">
  <sheetPr codeName="Sheet14"/>
  <dimension ref="A1:AB21"/>
  <sheetViews>
    <sheetView zoomScaleNormal="100" workbookViewId="0"/>
  </sheetViews>
  <sheetFormatPr defaultRowHeight="14.5" x14ac:dyDescent="0.35"/>
  <cols>
    <col min="1" max="1" width="11.26953125" customWidth="1"/>
    <col min="2" max="4" width="10.26953125" customWidth="1"/>
    <col min="9" max="9" width="3.54296875" customWidth="1"/>
    <col min="10" max="10" width="26.1796875" customWidth="1"/>
    <col min="12" max="12" width="7.7265625" customWidth="1"/>
    <col min="14" max="14" width="3.54296875" customWidth="1"/>
    <col min="15" max="15" width="28.453125" customWidth="1"/>
    <col min="16" max="16" width="4.1796875" customWidth="1"/>
    <col min="20" max="20" width="3.54296875" customWidth="1"/>
    <col min="21" max="21" width="36.1796875" customWidth="1"/>
  </cols>
  <sheetData>
    <row r="1" spans="1:28" x14ac:dyDescent="0.35">
      <c r="A1" s="1" t="s">
        <v>0</v>
      </c>
    </row>
    <row r="2" spans="1:28" x14ac:dyDescent="0.35">
      <c r="W2" t="s">
        <v>1</v>
      </c>
      <c r="AA2" t="s">
        <v>2</v>
      </c>
    </row>
    <row r="3" spans="1:28" x14ac:dyDescent="0.35">
      <c r="B3" s="2" t="s">
        <v>3</v>
      </c>
      <c r="C3" s="2"/>
      <c r="D3" s="2"/>
      <c r="L3" t="s">
        <v>4</v>
      </c>
      <c r="Q3" t="s">
        <v>5</v>
      </c>
    </row>
    <row r="4" spans="1:28" x14ac:dyDescent="0.35">
      <c r="A4" t="s">
        <v>6</v>
      </c>
      <c r="B4" s="3" t="s">
        <v>7</v>
      </c>
      <c r="C4" s="3" t="s">
        <v>8</v>
      </c>
      <c r="D4" s="3" t="s">
        <v>9</v>
      </c>
      <c r="E4" s="3" t="s">
        <v>10</v>
      </c>
      <c r="W4" t="e">
        <f t="array" aca="1" ref="W4:X7" ca="1">WKAPPA(B5:D7,,TRUE)</f>
        <v>#NAME?</v>
      </c>
      <c r="X4" s="4" t="e">
        <f ca="1"/>
        <v>#NAME?</v>
      </c>
      <c r="AA4" t="s">
        <v>0</v>
      </c>
    </row>
    <row r="5" spans="1:28" x14ac:dyDescent="0.35">
      <c r="A5" s="7" t="s">
        <v>7</v>
      </c>
      <c r="B5" s="8">
        <v>10</v>
      </c>
      <c r="C5" s="9">
        <v>4</v>
      </c>
      <c r="D5" s="10">
        <v>1</v>
      </c>
      <c r="E5" s="3">
        <f>SUM(B5:D5)</f>
        <v>15</v>
      </c>
      <c r="G5" s="7" t="s">
        <v>11</v>
      </c>
      <c r="H5" s="4" t="e">
        <f ca="1">TRACE(B5:D7)/SUM(B5:D7)</f>
        <v>#NAME?</v>
      </c>
      <c r="J5" t="e">
        <f ca="1">FTEXT(H5)</f>
        <v>#NAME?</v>
      </c>
      <c r="L5" t="s">
        <v>12</v>
      </c>
      <c r="M5" s="4" t="e">
        <f ca="1">1-H7</f>
        <v>#NAME?</v>
      </c>
      <c r="O5" t="e">
        <f ca="1">FTEXT(M5)</f>
        <v>#NAME?</v>
      </c>
      <c r="Q5" s="11" t="e">
        <f ca="1">B5/$E$8*(1-($E5+B$8)/$E$8*$M$5)^2</f>
        <v>#NAME?</v>
      </c>
      <c r="R5" s="12"/>
      <c r="S5" s="13"/>
      <c r="W5" t="e">
        <f ca="1"/>
        <v>#NAME?</v>
      </c>
      <c r="X5" s="5" t="e">
        <f ca="1"/>
        <v>#NAME?</v>
      </c>
    </row>
    <row r="6" spans="1:28" x14ac:dyDescent="0.35">
      <c r="A6" s="7" t="s">
        <v>8</v>
      </c>
      <c r="B6" s="14">
        <v>6</v>
      </c>
      <c r="C6" s="3">
        <v>16</v>
      </c>
      <c r="D6" s="15">
        <v>2</v>
      </c>
      <c r="E6" s="3">
        <f>SUM(B6:D6)</f>
        <v>24</v>
      </c>
      <c r="G6" s="7" t="s">
        <v>13</v>
      </c>
      <c r="H6" s="5">
        <f>MMULT(B8:D8,E5:E7)/E8^2</f>
        <v>0.36520000000000002</v>
      </c>
      <c r="J6" t="e">
        <f ca="1">FTEXT(H6)</f>
        <v>#NAME?</v>
      </c>
      <c r="L6" t="s">
        <v>14</v>
      </c>
      <c r="M6" s="5" t="e">
        <f ca="1">SUM(Q5:S7)</f>
        <v>#NAME?</v>
      </c>
      <c r="O6" t="e">
        <f ca="1">FTEXT(M6)</f>
        <v>#NAME?</v>
      </c>
      <c r="Q6" s="16"/>
      <c r="R6" t="e">
        <f ca="1">C6/$E$8*(1-($E6+C$8)/$E$8*$M$5)^2</f>
        <v>#NAME?</v>
      </c>
      <c r="S6" s="17"/>
      <c r="W6" t="e">
        <f ca="1"/>
        <v>#NAME?</v>
      </c>
      <c r="X6" s="5" t="e">
        <f ca="1"/>
        <v>#NAME?</v>
      </c>
      <c r="AA6" t="s">
        <v>15</v>
      </c>
      <c r="AB6">
        <v>0.05</v>
      </c>
    </row>
    <row r="7" spans="1:28" x14ac:dyDescent="0.35">
      <c r="A7" s="7" t="s">
        <v>9</v>
      </c>
      <c r="B7" s="18">
        <v>0</v>
      </c>
      <c r="C7" s="19">
        <v>3</v>
      </c>
      <c r="D7" s="20">
        <v>8</v>
      </c>
      <c r="E7" s="3">
        <f>SUM(B7:D7)</f>
        <v>11</v>
      </c>
      <c r="G7" t="s">
        <v>16</v>
      </c>
      <c r="H7" s="6" t="e">
        <f ca="1">(H5-H6)/(1-H6)</f>
        <v>#NAME?</v>
      </c>
      <c r="J7" t="e">
        <f ca="1">FTEXT(H7)</f>
        <v>#NAME?</v>
      </c>
      <c r="L7" t="s">
        <v>17</v>
      </c>
      <c r="M7" s="5" t="e">
        <f ca="1">M5^2*SUM(Q11:S13)</f>
        <v>#NAME?</v>
      </c>
      <c r="O7" t="e">
        <f ca="1">FTEXT(M7)</f>
        <v>#NAME?</v>
      </c>
      <c r="Q7" s="21"/>
      <c r="R7" s="22"/>
      <c r="S7" s="23" t="e">
        <f ca="1">D7/$E$8*(1-($E7+D$8)/$E$8*$M$5)^2</f>
        <v>#NAME?</v>
      </c>
      <c r="U7" t="e">
        <f ca="1">FTEXT(S7)</f>
        <v>#NAME?</v>
      </c>
      <c r="W7" t="e">
        <f ca="1"/>
        <v>#NAME?</v>
      </c>
      <c r="X7" s="6" t="e">
        <f ca="1"/>
        <v>#NAME?</v>
      </c>
    </row>
    <row r="8" spans="1:28" x14ac:dyDescent="0.35">
      <c r="A8" t="s">
        <v>10</v>
      </c>
      <c r="B8" s="3">
        <f>SUM(B5:B7)</f>
        <v>16</v>
      </c>
      <c r="C8" s="3">
        <f>SUM(C5:C7)</f>
        <v>23</v>
      </c>
      <c r="D8" s="3">
        <f>SUM(D5:D7)</f>
        <v>11</v>
      </c>
      <c r="E8" s="3">
        <f>SUM(E5:E7)</f>
        <v>50</v>
      </c>
      <c r="L8" t="s">
        <v>18</v>
      </c>
      <c r="M8" s="5" t="e">
        <f ca="1">(H7-H6*M5)^2</f>
        <v>#NAME?</v>
      </c>
      <c r="O8" t="e">
        <f ca="1">FTEXT(M8)</f>
        <v>#NAME?</v>
      </c>
      <c r="AA8" t="e">
        <f t="array" aca="1" ref="AA8:AB11" ca="1">WKAPPA(B5:D7,,TRUE,AB6)</f>
        <v>#NAME?</v>
      </c>
      <c r="AB8" s="24" t="e">
        <f ca="1"/>
        <v>#NAME?</v>
      </c>
    </row>
    <row r="9" spans="1:28" x14ac:dyDescent="0.35">
      <c r="L9" t="s">
        <v>19</v>
      </c>
      <c r="M9" s="6" t="e">
        <f ca="1">SQRT((M6+M7-M8)/E8)/(1-H6)</f>
        <v>#NAME?</v>
      </c>
      <c r="O9" t="e">
        <f ca="1">FTEXT(M9)</f>
        <v>#NAME?</v>
      </c>
      <c r="Q9" t="s">
        <v>20</v>
      </c>
      <c r="AA9" t="e">
        <f ca="1"/>
        <v>#NAME?</v>
      </c>
      <c r="AB9" s="25" t="e">
        <f ca="1"/>
        <v>#NAME?</v>
      </c>
    </row>
    <row r="10" spans="1:28" x14ac:dyDescent="0.35">
      <c r="A10" t="s">
        <v>21</v>
      </c>
      <c r="B10" s="8">
        <f>B5</f>
        <v>10</v>
      </c>
      <c r="C10" s="9">
        <f>C6</f>
        <v>16</v>
      </c>
      <c r="D10" s="10">
        <f>D7</f>
        <v>8</v>
      </c>
      <c r="E10" s="3">
        <f>SUM(B10:D10)</f>
        <v>34</v>
      </c>
      <c r="AA10" t="e">
        <f ca="1"/>
        <v>#NAME?</v>
      </c>
      <c r="AB10" s="25" t="e">
        <f ca="1"/>
        <v>#NAME?</v>
      </c>
    </row>
    <row r="11" spans="1:28" x14ac:dyDescent="0.35">
      <c r="A11" t="s">
        <v>22</v>
      </c>
      <c r="B11" s="18">
        <f>B$8*$E5/$E$8</f>
        <v>4.8</v>
      </c>
      <c r="C11" s="19">
        <f>C$8*$E6/$E$8</f>
        <v>11.04</v>
      </c>
      <c r="D11" s="20">
        <f>D$8*$E7/$E$8</f>
        <v>2.42</v>
      </c>
      <c r="E11" s="3">
        <f>SUM(B11:D11)</f>
        <v>18.259999999999998</v>
      </c>
      <c r="L11" t="s">
        <v>23</v>
      </c>
      <c r="M11" s="4" t="e">
        <f ca="1">H7</f>
        <v>#NAME?</v>
      </c>
      <c r="O11" t="e">
        <f ca="1">FTEXT(M11)</f>
        <v>#NAME?</v>
      </c>
      <c r="Q11" s="11"/>
      <c r="R11" s="12">
        <f>C5/$E$8*(($E5+C$8)/$E$8)^2</f>
        <v>4.6207999999999999E-2</v>
      </c>
      <c r="S11" s="13">
        <f>D5/$E$8*(($E5+D$8)/$E$8)^2</f>
        <v>5.4080000000000005E-3</v>
      </c>
      <c r="U11" t="e">
        <f ca="1">FTEXT(S11)</f>
        <v>#NAME?</v>
      </c>
      <c r="AA11" t="e">
        <f ca="1"/>
        <v>#NAME?</v>
      </c>
      <c r="AB11" s="26" t="e">
        <f ca="1"/>
        <v>#NAME?</v>
      </c>
    </row>
    <row r="12" spans="1:28" x14ac:dyDescent="0.35">
      <c r="L12" t="s">
        <v>19</v>
      </c>
      <c r="M12" s="5" t="e">
        <f ca="1">M9</f>
        <v>#NAME?</v>
      </c>
      <c r="O12" t="e">
        <f ca="1">FTEXT(M12)</f>
        <v>#NAME?</v>
      </c>
      <c r="Q12" s="16">
        <f>B6/$E$8*(($E6+B$8)/$E$8)^2</f>
        <v>7.6800000000000007E-2</v>
      </c>
      <c r="S12" s="17">
        <f>D6/$E$8*(($E6+D$8)/$E$8)^2</f>
        <v>1.9599999999999999E-2</v>
      </c>
    </row>
    <row r="13" spans="1:28" x14ac:dyDescent="0.35">
      <c r="A13" t="s">
        <v>24</v>
      </c>
      <c r="B13" s="27">
        <f>(E10-E11)/(E8-E11)</f>
        <v>0.49590422180214244</v>
      </c>
      <c r="L13" s="28" t="s">
        <v>25</v>
      </c>
      <c r="M13" s="5">
        <v>0.05</v>
      </c>
      <c r="O13" t="e">
        <f ca="1">FTEXT(M13)</f>
        <v>#NAME?</v>
      </c>
      <c r="Q13" s="21">
        <f>B7/$E$8*(($E7+B$8)/$E$8)^2</f>
        <v>0</v>
      </c>
      <c r="R13" s="22">
        <f>C7/$E$8*(($E7+C$8)/$E$8)^2</f>
        <v>2.7744000000000005E-2</v>
      </c>
      <c r="S13" s="23"/>
    </row>
    <row r="14" spans="1:28" x14ac:dyDescent="0.35">
      <c r="L14" s="28" t="s">
        <v>26</v>
      </c>
      <c r="M14" s="5">
        <f>NORMSINV(1-M13/2)</f>
        <v>1.9599639845400536</v>
      </c>
      <c r="O14" s="31" t="s">
        <v>37</v>
      </c>
    </row>
    <row r="15" spans="1:28" x14ac:dyDescent="0.35">
      <c r="L15" s="28" t="s">
        <v>27</v>
      </c>
      <c r="M15" s="5" t="e">
        <f ca="1">M11-M12*M14</f>
        <v>#NAME?</v>
      </c>
      <c r="O15" t="e">
        <f ca="1">FTEXT(M15)</f>
        <v>#NAME?</v>
      </c>
    </row>
    <row r="16" spans="1:28" x14ac:dyDescent="0.35">
      <c r="B16" s="2" t="s">
        <v>28</v>
      </c>
      <c r="C16" s="2"/>
      <c r="D16" s="2"/>
      <c r="L16" s="28" t="s">
        <v>29</v>
      </c>
      <c r="M16" s="6" t="e">
        <f ca="1">M11+M12*M14</f>
        <v>#NAME?</v>
      </c>
      <c r="O16" t="e">
        <f ca="1">FTEXT(M16)</f>
        <v>#NAME?</v>
      </c>
    </row>
    <row r="17" spans="1:5" x14ac:dyDescent="0.35">
      <c r="A17" t="s">
        <v>30</v>
      </c>
      <c r="B17" s="3" t="s">
        <v>31</v>
      </c>
      <c r="C17" s="3" t="s">
        <v>32</v>
      </c>
      <c r="D17" s="3" t="s">
        <v>33</v>
      </c>
      <c r="E17" s="3" t="s">
        <v>10</v>
      </c>
    </row>
    <row r="18" spans="1:5" x14ac:dyDescent="0.35">
      <c r="A18" s="7" t="s">
        <v>31</v>
      </c>
      <c r="B18" s="8">
        <v>10</v>
      </c>
      <c r="C18" s="9">
        <v>4</v>
      </c>
      <c r="D18" s="10">
        <v>1</v>
      </c>
      <c r="E18" s="3">
        <f>SUM(B18:D18)</f>
        <v>15</v>
      </c>
    </row>
    <row r="19" spans="1:5" x14ac:dyDescent="0.35">
      <c r="A19" s="7" t="s">
        <v>32</v>
      </c>
      <c r="B19" s="14">
        <v>6</v>
      </c>
      <c r="C19" s="3">
        <v>16</v>
      </c>
      <c r="D19" s="15">
        <v>2</v>
      </c>
      <c r="E19" s="3">
        <f>SUM(B19:D19)</f>
        <v>24</v>
      </c>
    </row>
    <row r="20" spans="1:5" x14ac:dyDescent="0.35">
      <c r="A20" s="7" t="s">
        <v>33</v>
      </c>
      <c r="B20" s="18">
        <v>0</v>
      </c>
      <c r="C20" s="19">
        <v>3</v>
      </c>
      <c r="D20" s="20">
        <v>8</v>
      </c>
      <c r="E20" s="3">
        <f>SUM(B20:D20)</f>
        <v>11</v>
      </c>
    </row>
    <row r="21" spans="1:5" x14ac:dyDescent="0.35">
      <c r="A21" t="s">
        <v>10</v>
      </c>
      <c r="B21" s="3">
        <f>SUM(B18:B20)</f>
        <v>16</v>
      </c>
      <c r="C21" s="3">
        <f>SUM(C18:C20)</f>
        <v>23</v>
      </c>
      <c r="D21" s="3">
        <f>SUM(D18:D20)</f>
        <v>11</v>
      </c>
      <c r="E21" s="3">
        <f>SUM(E18:E20)</f>
        <v>50</v>
      </c>
    </row>
  </sheetData>
  <mergeCells count="2">
    <mergeCell ref="B3:D3"/>
    <mergeCell ref="B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Kappa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2022-06-28T17:00:10Z</dcterms:created>
  <dcterms:modified xsi:type="dcterms:W3CDTF">2022-06-29T06:30:34Z</dcterms:modified>
</cp:coreProperties>
</file>