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FF6DDC9-906A-4049-9582-3D3FEAA8D315}" xr6:coauthVersionLast="47" xr6:coauthVersionMax="47" xr10:uidLastSave="{00000000-0000-0000-0000-000000000000}"/>
  <bookViews>
    <workbookView xWindow="-110" yWindow="-110" windowWidth="19420" windowHeight="10300" xr2:uid="{EDF66CC4-FC67-45D0-AB74-04FFE60EF250}"/>
  </bookViews>
  <sheets>
    <sheet name="Title" sheetId="5" r:id="rId1"/>
    <sheet name="Granger 1" sheetId="6" r:id="rId2"/>
    <sheet name="Granger 2" sheetId="7" r:id="rId3"/>
    <sheet name="Granger 3" sheetId="8" r:id="rId4"/>
    <sheet name="Granger 4" sheetId="9" r:id="rId5"/>
  </sheets>
  <externalReferences>
    <externalReference r:id="rId6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9" l="1"/>
  <c r="V25" i="9"/>
  <c r="V24" i="9"/>
  <c r="V23" i="9"/>
  <c r="AE22" i="9"/>
  <c r="V22" i="9"/>
  <c r="AE21" i="9"/>
  <c r="V21" i="9"/>
  <c r="AE20" i="9"/>
  <c r="V20" i="9"/>
  <c r="AE19" i="9"/>
  <c r="V19" i="9"/>
  <c r="Y22" i="9"/>
  <c r="Y21" i="9"/>
  <c r="Y20" i="9"/>
  <c r="Y18" i="9"/>
  <c r="Z13" i="9" s="1"/>
  <c r="Y18" i="9" a="1"/>
  <c r="Z20" i="9" s="1"/>
  <c r="Q26" i="9"/>
  <c r="Q22" i="9"/>
  <c r="Q18" i="9"/>
  <c r="P18" i="9" a="1"/>
  <c r="P26" i="9" s="1"/>
  <c r="AH13" i="9"/>
  <c r="AH12" i="9"/>
  <c r="AH10" i="9"/>
  <c r="V26" i="8"/>
  <c r="V25" i="8"/>
  <c r="V24" i="8"/>
  <c r="V23" i="8"/>
  <c r="AE22" i="8"/>
  <c r="V22" i="8"/>
  <c r="AE21" i="8"/>
  <c r="V21" i="8"/>
  <c r="AE20" i="8"/>
  <c r="V20" i="8"/>
  <c r="AE19" i="8"/>
  <c r="V19" i="8"/>
  <c r="Z20" i="8"/>
  <c r="Z19" i="8"/>
  <c r="Y18" i="8" a="1"/>
  <c r="Y20" i="8" s="1"/>
  <c r="Q26" i="8"/>
  <c r="P26" i="8"/>
  <c r="P25" i="8"/>
  <c r="P23" i="8"/>
  <c r="Q22" i="8"/>
  <c r="P22" i="8"/>
  <c r="P21" i="8"/>
  <c r="P19" i="8"/>
  <c r="Q18" i="8"/>
  <c r="P18" i="8"/>
  <c r="Q13" i="8" s="1"/>
  <c r="P18" i="8" a="1"/>
  <c r="Q25" i="8" s="1"/>
  <c r="AK13" i="8"/>
  <c r="AH13" i="8"/>
  <c r="AK12" i="8"/>
  <c r="AH12" i="8"/>
  <c r="AK10" i="8"/>
  <c r="AH10" i="8"/>
  <c r="AR9" i="8"/>
  <c r="AR8" i="8"/>
  <c r="AK8" i="8"/>
  <c r="AV7" i="8"/>
  <c r="AU7" i="8"/>
  <c r="AK7" i="8"/>
  <c r="AV6" i="8"/>
  <c r="AU6" i="8"/>
  <c r="AR6" i="8"/>
  <c r="AV5" i="8"/>
  <c r="AU5" i="8"/>
  <c r="AR5" i="8"/>
  <c r="AL5" i="8"/>
  <c r="AK5" i="8"/>
  <c r="AV4" i="8"/>
  <c r="AU4" i="8"/>
  <c r="AR4" i="8"/>
  <c r="AP4" i="8"/>
  <c r="AL4" i="8"/>
  <c r="AK4" i="8"/>
  <c r="AR3" i="8"/>
  <c r="AP3" i="8"/>
  <c r="AL3" i="8"/>
  <c r="AK3" i="8"/>
  <c r="AQ13" i="7"/>
  <c r="AP9" i="7" a="1"/>
  <c r="AJ15" i="7"/>
  <c r="AJ14" i="7"/>
  <c r="AJ13" i="7"/>
  <c r="AJ11" i="7"/>
  <c r="AJ10" i="7"/>
  <c r="AJ9" i="7"/>
  <c r="AJ9" i="7" a="1"/>
  <c r="AK13" i="7" s="1"/>
  <c r="AE15" i="7"/>
  <c r="AE14" i="7"/>
  <c r="AE13" i="7"/>
  <c r="AE11" i="7"/>
  <c r="AE10" i="7"/>
  <c r="AE9" i="7"/>
  <c r="AD9" i="7" a="1"/>
  <c r="AD14" i="7" s="1"/>
  <c r="X16" i="7"/>
  <c r="X15" i="7"/>
  <c r="X14" i="7"/>
  <c r="X13" i="7"/>
  <c r="X12" i="7"/>
  <c r="X11" i="7"/>
  <c r="X10" i="7"/>
  <c r="X9" i="7"/>
  <c r="X9" i="7" a="1"/>
  <c r="Y14" i="7" s="1"/>
  <c r="S15" i="7"/>
  <c r="S14" i="7"/>
  <c r="S11" i="7"/>
  <c r="S10" i="7"/>
  <c r="R9" i="7" a="1"/>
  <c r="R15" i="7" s="1"/>
  <c r="L16" i="7"/>
  <c r="L15" i="7"/>
  <c r="L14" i="7"/>
  <c r="M13" i="7"/>
  <c r="L13" i="7"/>
  <c r="L12" i="7"/>
  <c r="L11" i="7"/>
  <c r="L10" i="7"/>
  <c r="M9" i="7"/>
  <c r="L9" i="7"/>
  <c r="L9" i="7" a="1"/>
  <c r="M15" i="7" s="1"/>
  <c r="G5" i="7"/>
  <c r="F5" i="7"/>
  <c r="AN42" i="7"/>
  <c r="AN38" i="7"/>
  <c r="AN36" i="7"/>
  <c r="AN34" i="7"/>
  <c r="AN30" i="7"/>
  <c r="AN28" i="7"/>
  <c r="AN26" i="7"/>
  <c r="AN22" i="7"/>
  <c r="AN20" i="7"/>
  <c r="AN18" i="7"/>
  <c r="AN14" i="7"/>
  <c r="AN12" i="7"/>
  <c r="AN10" i="7"/>
  <c r="AN6" i="7"/>
  <c r="AN4" i="7"/>
  <c r="AN4" i="7" a="1"/>
  <c r="AN35" i="7" s="1"/>
  <c r="AH42" i="7"/>
  <c r="AH38" i="7"/>
  <c r="AH36" i="7"/>
  <c r="AH34" i="7"/>
  <c r="AH30" i="7"/>
  <c r="AH28" i="7"/>
  <c r="AH26" i="7"/>
  <c r="AH22" i="7"/>
  <c r="AH20" i="7"/>
  <c r="AH18" i="7"/>
  <c r="AH14" i="7"/>
  <c r="AH12" i="7"/>
  <c r="AH10" i="7"/>
  <c r="AH6" i="7"/>
  <c r="AH4" i="7"/>
  <c r="AH4" i="7" a="1"/>
  <c r="AH35" i="7" s="1"/>
  <c r="AB42" i="7"/>
  <c r="AB38" i="7"/>
  <c r="AB36" i="7"/>
  <c r="AB34" i="7"/>
  <c r="AB30" i="7"/>
  <c r="AB28" i="7"/>
  <c r="AB26" i="7"/>
  <c r="AB22" i="7"/>
  <c r="AB20" i="7"/>
  <c r="AB18" i="7"/>
  <c r="AB14" i="7"/>
  <c r="AB12" i="7"/>
  <c r="AB10" i="7"/>
  <c r="AB6" i="7"/>
  <c r="AB4" i="7"/>
  <c r="AB4" i="7" a="1"/>
  <c r="AB35" i="7" s="1"/>
  <c r="V4" i="7" a="1"/>
  <c r="V34" i="7" s="1"/>
  <c r="P27" i="7"/>
  <c r="P12" i="7"/>
  <c r="P11" i="7"/>
  <c r="P4" i="7" a="1"/>
  <c r="P34" i="7" s="1"/>
  <c r="J4" i="7" a="1"/>
  <c r="J34" i="7" s="1"/>
  <c r="G4" i="7"/>
  <c r="F4" i="7"/>
  <c r="G3" i="7"/>
  <c r="F3" i="7"/>
  <c r="G2" i="7"/>
  <c r="F2" i="7"/>
  <c r="AP16" i="6"/>
  <c r="AP9" i="6" a="1"/>
  <c r="AQ9" i="6" s="1"/>
  <c r="AJ9" i="6" a="1"/>
  <c r="AJ13" i="6" s="1"/>
  <c r="AE13" i="6"/>
  <c r="AD13" i="6"/>
  <c r="AE12" i="6"/>
  <c r="AE10" i="6"/>
  <c r="AE9" i="6"/>
  <c r="AD9" i="6"/>
  <c r="AD9" i="6" a="1"/>
  <c r="AE14" i="6" s="1"/>
  <c r="X15" i="6"/>
  <c r="X14" i="6"/>
  <c r="Y13" i="6"/>
  <c r="X13" i="6"/>
  <c r="X11" i="6"/>
  <c r="X10" i="6"/>
  <c r="Y9" i="6"/>
  <c r="X9" i="6"/>
  <c r="X9" i="6" a="1"/>
  <c r="Y16" i="6" s="1"/>
  <c r="S15" i="6"/>
  <c r="S14" i="6"/>
  <c r="R14" i="6"/>
  <c r="S13" i="6"/>
  <c r="R13" i="6"/>
  <c r="S11" i="6"/>
  <c r="S10" i="6"/>
  <c r="R10" i="6"/>
  <c r="S9" i="6"/>
  <c r="R9" i="6"/>
  <c r="R9" i="6" a="1"/>
  <c r="S16" i="6" s="1"/>
  <c r="L16" i="6"/>
  <c r="L15" i="6"/>
  <c r="M14" i="6"/>
  <c r="L14" i="6"/>
  <c r="L12" i="6"/>
  <c r="L11" i="6"/>
  <c r="M10" i="6"/>
  <c r="L10" i="6"/>
  <c r="L9" i="6" a="1"/>
  <c r="M13" i="6" s="1"/>
  <c r="G5" i="6"/>
  <c r="F5" i="6"/>
  <c r="AN31" i="6"/>
  <c r="AN15" i="6"/>
  <c r="AN4" i="6" a="1"/>
  <c r="AH42" i="6"/>
  <c r="AH40" i="6"/>
  <c r="AH39" i="6"/>
  <c r="AH38" i="6"/>
  <c r="AH34" i="6"/>
  <c r="AH32" i="6"/>
  <c r="AH31" i="6"/>
  <c r="AH30" i="6"/>
  <c r="AH26" i="6"/>
  <c r="AH24" i="6"/>
  <c r="AH23" i="6"/>
  <c r="AH22" i="6"/>
  <c r="AH18" i="6"/>
  <c r="AH16" i="6"/>
  <c r="AH15" i="6"/>
  <c r="AH14" i="6"/>
  <c r="AH10" i="6"/>
  <c r="AH8" i="6"/>
  <c r="AH7" i="6"/>
  <c r="AH6" i="6"/>
  <c r="AH4" i="6" a="1"/>
  <c r="AH45" i="6" s="1"/>
  <c r="AB41" i="6"/>
  <c r="AB27" i="6"/>
  <c r="AB14" i="6"/>
  <c r="AB4" i="6" a="1"/>
  <c r="AB37" i="6" s="1"/>
  <c r="V45" i="6"/>
  <c r="V44" i="6"/>
  <c r="V41" i="6"/>
  <c r="V40" i="6"/>
  <c r="V38" i="6"/>
  <c r="V37" i="6"/>
  <c r="V36" i="6"/>
  <c r="V33" i="6"/>
  <c r="V32" i="6"/>
  <c r="V30" i="6"/>
  <c r="V29" i="6"/>
  <c r="V28" i="6"/>
  <c r="V25" i="6"/>
  <c r="V24" i="6"/>
  <c r="V22" i="6"/>
  <c r="V21" i="6"/>
  <c r="V20" i="6"/>
  <c r="V17" i="6"/>
  <c r="V16" i="6"/>
  <c r="V14" i="6"/>
  <c r="V13" i="6"/>
  <c r="V12" i="6"/>
  <c r="V9" i="6"/>
  <c r="V8" i="6"/>
  <c r="V6" i="6"/>
  <c r="V5" i="6"/>
  <c r="V4" i="6"/>
  <c r="V4" i="6" a="1"/>
  <c r="V43" i="6" s="1"/>
  <c r="P42" i="6"/>
  <c r="P38" i="6"/>
  <c r="P37" i="6"/>
  <c r="P33" i="6"/>
  <c r="P31" i="6"/>
  <c r="P28" i="6"/>
  <c r="P26" i="6"/>
  <c r="P22" i="6"/>
  <c r="P21" i="6"/>
  <c r="P17" i="6"/>
  <c r="P15" i="6"/>
  <c r="P12" i="6"/>
  <c r="P10" i="6"/>
  <c r="P6" i="6"/>
  <c r="P5" i="6"/>
  <c r="P4" i="6" a="1"/>
  <c r="P41" i="6" s="1"/>
  <c r="J42" i="6"/>
  <c r="J39" i="6"/>
  <c r="J38" i="6"/>
  <c r="J34" i="6"/>
  <c r="J31" i="6"/>
  <c r="J30" i="6"/>
  <c r="J26" i="6"/>
  <c r="J23" i="6"/>
  <c r="J22" i="6"/>
  <c r="J18" i="6"/>
  <c r="J15" i="6"/>
  <c r="J14" i="6"/>
  <c r="J10" i="6"/>
  <c r="J7" i="6"/>
  <c r="J6" i="6"/>
  <c r="J4" i="6" a="1"/>
  <c r="J37" i="6" s="1"/>
  <c r="G4" i="6"/>
  <c r="F4" i="6"/>
  <c r="G3" i="6"/>
  <c r="F3" i="6"/>
  <c r="G2" i="6"/>
  <c r="F2" i="6"/>
  <c r="C41" i="9"/>
  <c r="B41" i="9"/>
  <c r="C40" i="9"/>
  <c r="B40" i="9"/>
  <c r="C39" i="9"/>
  <c r="B39" i="9"/>
  <c r="C38" i="9"/>
  <c r="B38" i="9"/>
  <c r="M37" i="9"/>
  <c r="J37" i="9"/>
  <c r="I37" i="9"/>
  <c r="G37" i="9"/>
  <c r="F37" i="9"/>
  <c r="E37" i="9"/>
  <c r="C37" i="9"/>
  <c r="L37" i="9" s="1"/>
  <c r="B37" i="9"/>
  <c r="H37" i="9" s="1"/>
  <c r="M36" i="9"/>
  <c r="I36" i="9"/>
  <c r="G36" i="9"/>
  <c r="F36" i="9"/>
  <c r="E36" i="9"/>
  <c r="C36" i="9"/>
  <c r="K35" i="9" s="1"/>
  <c r="B36" i="9"/>
  <c r="H36" i="9" s="1"/>
  <c r="M35" i="9"/>
  <c r="J35" i="9"/>
  <c r="G35" i="9"/>
  <c r="F35" i="9"/>
  <c r="E35" i="9"/>
  <c r="C35" i="9"/>
  <c r="K34" i="9" s="1"/>
  <c r="B35" i="9"/>
  <c r="H35" i="9" s="1"/>
  <c r="J34" i="9"/>
  <c r="I34" i="9"/>
  <c r="H34" i="9"/>
  <c r="G34" i="9"/>
  <c r="F34" i="9"/>
  <c r="E34" i="9"/>
  <c r="C34" i="9"/>
  <c r="L34" i="9" s="1"/>
  <c r="B34" i="9"/>
  <c r="M33" i="9"/>
  <c r="K33" i="9"/>
  <c r="J33" i="9"/>
  <c r="I33" i="9"/>
  <c r="G33" i="9"/>
  <c r="F33" i="9"/>
  <c r="E33" i="9"/>
  <c r="C33" i="9"/>
  <c r="K32" i="9" s="1"/>
  <c r="B33" i="9"/>
  <c r="M32" i="9"/>
  <c r="J32" i="9"/>
  <c r="I32" i="9"/>
  <c r="F32" i="9"/>
  <c r="E32" i="9"/>
  <c r="C32" i="9"/>
  <c r="L32" i="9" s="1"/>
  <c r="B32" i="9"/>
  <c r="H32" i="9" s="1"/>
  <c r="M31" i="9"/>
  <c r="J31" i="9"/>
  <c r="I31" i="9"/>
  <c r="G31" i="9"/>
  <c r="E31" i="9"/>
  <c r="C31" i="9"/>
  <c r="L31" i="9" s="1"/>
  <c r="B31" i="9"/>
  <c r="H31" i="9" s="1"/>
  <c r="M30" i="9"/>
  <c r="L30" i="9"/>
  <c r="J30" i="9"/>
  <c r="I30" i="9"/>
  <c r="G30" i="9"/>
  <c r="F30" i="9"/>
  <c r="C30" i="9"/>
  <c r="M26" i="9" s="1"/>
  <c r="B30" i="9"/>
  <c r="H30" i="9" s="1"/>
  <c r="M29" i="9"/>
  <c r="J29" i="9"/>
  <c r="I29" i="9"/>
  <c r="G29" i="9"/>
  <c r="F29" i="9"/>
  <c r="E29" i="9"/>
  <c r="C29" i="9"/>
  <c r="L29" i="9" s="1"/>
  <c r="B29" i="9"/>
  <c r="G28" i="9" s="1"/>
  <c r="M28" i="9"/>
  <c r="J28" i="9"/>
  <c r="I28" i="9"/>
  <c r="F28" i="9"/>
  <c r="E28" i="9"/>
  <c r="C28" i="9"/>
  <c r="K27" i="9" s="1"/>
  <c r="B28" i="9"/>
  <c r="H28" i="9" s="1"/>
  <c r="M27" i="9"/>
  <c r="J27" i="9"/>
  <c r="H27" i="9"/>
  <c r="G27" i="9"/>
  <c r="F27" i="9"/>
  <c r="E27" i="9"/>
  <c r="C27" i="9"/>
  <c r="L27" i="9" s="1"/>
  <c r="B27" i="9"/>
  <c r="K26" i="9"/>
  <c r="J26" i="9"/>
  <c r="I26" i="9"/>
  <c r="H26" i="9"/>
  <c r="G26" i="9"/>
  <c r="F26" i="9"/>
  <c r="E26" i="9"/>
  <c r="C26" i="9"/>
  <c r="L26" i="9" s="1"/>
  <c r="B26" i="9"/>
  <c r="M25" i="9"/>
  <c r="K25" i="9"/>
  <c r="J25" i="9"/>
  <c r="I25" i="9"/>
  <c r="G25" i="9"/>
  <c r="F25" i="9"/>
  <c r="E25" i="9"/>
  <c r="C25" i="9"/>
  <c r="L25" i="9" s="1"/>
  <c r="B25" i="9"/>
  <c r="H25" i="9" s="1"/>
  <c r="M24" i="9"/>
  <c r="K24" i="9"/>
  <c r="J24" i="9"/>
  <c r="I24" i="9"/>
  <c r="G24" i="9"/>
  <c r="F24" i="9"/>
  <c r="E24" i="9"/>
  <c r="C24" i="9"/>
  <c r="L24" i="9" s="1"/>
  <c r="B24" i="9"/>
  <c r="H24" i="9" s="1"/>
  <c r="M23" i="9"/>
  <c r="K23" i="9"/>
  <c r="J23" i="9"/>
  <c r="I23" i="9"/>
  <c r="G23" i="9"/>
  <c r="F23" i="9"/>
  <c r="E23" i="9"/>
  <c r="C23" i="9"/>
  <c r="L23" i="9" s="1"/>
  <c r="B23" i="9"/>
  <c r="H23" i="9" s="1"/>
  <c r="M22" i="9"/>
  <c r="K22" i="9"/>
  <c r="J22" i="9"/>
  <c r="I22" i="9"/>
  <c r="G22" i="9"/>
  <c r="F22" i="9"/>
  <c r="E22" i="9"/>
  <c r="C22" i="9"/>
  <c r="L22" i="9" s="1"/>
  <c r="B22" i="9"/>
  <c r="H22" i="9" s="1"/>
  <c r="M21" i="9"/>
  <c r="K21" i="9"/>
  <c r="J21" i="9"/>
  <c r="I21" i="9"/>
  <c r="G21" i="9"/>
  <c r="F21" i="9"/>
  <c r="E21" i="9"/>
  <c r="C21" i="9"/>
  <c r="L21" i="9" s="1"/>
  <c r="B21" i="9"/>
  <c r="H21" i="9" s="1"/>
  <c r="M20" i="9"/>
  <c r="J20" i="9"/>
  <c r="I20" i="9"/>
  <c r="G20" i="9"/>
  <c r="F20" i="9"/>
  <c r="E20" i="9"/>
  <c r="C20" i="9"/>
  <c r="B20" i="9"/>
  <c r="H20" i="9" s="1"/>
  <c r="X21" i="9"/>
  <c r="X19" i="9" a="1"/>
  <c r="X19" i="9" s="1"/>
  <c r="O19" i="9"/>
  <c r="O19" i="9" a="1"/>
  <c r="O25" i="9" s="1"/>
  <c r="M19" i="9"/>
  <c r="I19" i="9"/>
  <c r="G19" i="9"/>
  <c r="F19" i="9"/>
  <c r="E19" i="9"/>
  <c r="C19" i="9"/>
  <c r="L19" i="9" s="1"/>
  <c r="B19" i="9"/>
  <c r="H19" i="9" s="1"/>
  <c r="M18" i="9"/>
  <c r="H18" i="9"/>
  <c r="G18" i="9"/>
  <c r="F18" i="9"/>
  <c r="E18" i="9"/>
  <c r="C18" i="9"/>
  <c r="L18" i="9" s="1"/>
  <c r="B18" i="9"/>
  <c r="G17" i="9" s="1"/>
  <c r="K17" i="9"/>
  <c r="J17" i="9"/>
  <c r="F17" i="9"/>
  <c r="E17" i="9"/>
  <c r="C17" i="9"/>
  <c r="L17" i="9" s="1"/>
  <c r="B17" i="9"/>
  <c r="K16" i="9"/>
  <c r="J16" i="9"/>
  <c r="F16" i="9"/>
  <c r="E16" i="9"/>
  <c r="C16" i="9"/>
  <c r="L16" i="9" s="1"/>
  <c r="B16" i="9"/>
  <c r="H16" i="9" s="1"/>
  <c r="M15" i="9"/>
  <c r="K15" i="9"/>
  <c r="J15" i="9"/>
  <c r="I15" i="9"/>
  <c r="E15" i="9"/>
  <c r="C15" i="9"/>
  <c r="J13" i="9" s="1"/>
  <c r="B15" i="9"/>
  <c r="H15" i="9" s="1"/>
  <c r="M14" i="9"/>
  <c r="K14" i="9"/>
  <c r="J14" i="9"/>
  <c r="I14" i="9"/>
  <c r="F14" i="9"/>
  <c r="C14" i="9"/>
  <c r="L14" i="9" s="1"/>
  <c r="B14" i="9"/>
  <c r="F12" i="9" s="1"/>
  <c r="M13" i="9"/>
  <c r="K13" i="9"/>
  <c r="I13" i="9"/>
  <c r="F13" i="9"/>
  <c r="E13" i="9"/>
  <c r="C13" i="9"/>
  <c r="L13" i="9" s="1"/>
  <c r="B13" i="9"/>
  <c r="E10" i="9" s="1"/>
  <c r="M12" i="9"/>
  <c r="J12" i="9"/>
  <c r="I12" i="9"/>
  <c r="H12" i="9"/>
  <c r="G12" i="9"/>
  <c r="E12" i="9"/>
  <c r="C12" i="9"/>
  <c r="L12" i="9" s="1"/>
  <c r="B12" i="9"/>
  <c r="G11" i="9" s="1"/>
  <c r="M11" i="9"/>
  <c r="K11" i="9"/>
  <c r="J11" i="9"/>
  <c r="I11" i="9"/>
  <c r="E11" i="9"/>
  <c r="C11" i="9"/>
  <c r="J9" i="9" s="1"/>
  <c r="B11" i="9"/>
  <c r="H11" i="9" s="1"/>
  <c r="M10" i="9"/>
  <c r="J10" i="9"/>
  <c r="I10" i="9"/>
  <c r="H10" i="9"/>
  <c r="G10" i="9"/>
  <c r="F10" i="9"/>
  <c r="C10" i="9"/>
  <c r="L10" i="9" s="1"/>
  <c r="B10" i="9"/>
  <c r="M9" i="9"/>
  <c r="K9" i="9"/>
  <c r="I9" i="9"/>
  <c r="G9" i="9"/>
  <c r="F9" i="9"/>
  <c r="E9" i="9"/>
  <c r="C9" i="9"/>
  <c r="L9" i="9" s="1"/>
  <c r="B9" i="9"/>
  <c r="G8" i="9" s="1"/>
  <c r="M8" i="9"/>
  <c r="L8" i="9"/>
  <c r="K8" i="9"/>
  <c r="J8" i="9"/>
  <c r="I8" i="9"/>
  <c r="F8" i="9"/>
  <c r="E8" i="9"/>
  <c r="C8" i="9"/>
  <c r="B8" i="9"/>
  <c r="H8" i="9" s="1"/>
  <c r="L7" i="9"/>
  <c r="J7" i="9"/>
  <c r="I7" i="9"/>
  <c r="E7" i="9"/>
  <c r="C7" i="9"/>
  <c r="K6" i="9" s="1"/>
  <c r="B7" i="9"/>
  <c r="E4" i="9" s="1"/>
  <c r="M6" i="9"/>
  <c r="I6" i="9"/>
  <c r="C6" i="9"/>
  <c r="J4" i="9" s="1"/>
  <c r="B6" i="9"/>
  <c r="M5" i="9"/>
  <c r="K5" i="9"/>
  <c r="C5" i="9"/>
  <c r="J3" i="9" s="1"/>
  <c r="B5" i="9"/>
  <c r="G4" i="9" s="1"/>
  <c r="C4" i="9"/>
  <c r="L4" i="9" s="1"/>
  <c r="B4" i="9"/>
  <c r="G3" i="9" s="1"/>
  <c r="I3" i="9"/>
  <c r="C3" i="9"/>
  <c r="L3" i="9" s="1"/>
  <c r="B3" i="9"/>
  <c r="H3" i="9" s="1"/>
  <c r="C41" i="8"/>
  <c r="B41" i="8"/>
  <c r="M37" i="8" s="1"/>
  <c r="C40" i="8"/>
  <c r="I37" i="8" s="1"/>
  <c r="B40" i="8"/>
  <c r="C39" i="8"/>
  <c r="B39" i="8"/>
  <c r="C38" i="8"/>
  <c r="J36" i="8" s="1"/>
  <c r="B38" i="8"/>
  <c r="F36" i="8" s="1"/>
  <c r="J37" i="8"/>
  <c r="G37" i="8"/>
  <c r="F37" i="8"/>
  <c r="E37" i="8"/>
  <c r="C37" i="8"/>
  <c r="L37" i="8" s="1"/>
  <c r="B37" i="8"/>
  <c r="H37" i="8" s="1"/>
  <c r="M36" i="8"/>
  <c r="I36" i="8"/>
  <c r="G36" i="8"/>
  <c r="E36" i="8"/>
  <c r="C36" i="8"/>
  <c r="L36" i="8" s="1"/>
  <c r="B36" i="8"/>
  <c r="H36" i="8" s="1"/>
  <c r="M35" i="8"/>
  <c r="K35" i="8"/>
  <c r="J35" i="8"/>
  <c r="F35" i="8"/>
  <c r="E35" i="8"/>
  <c r="C35" i="8"/>
  <c r="K34" i="8" s="1"/>
  <c r="B35" i="8"/>
  <c r="H35" i="8" s="1"/>
  <c r="M34" i="8"/>
  <c r="J34" i="8"/>
  <c r="H34" i="8"/>
  <c r="G34" i="8"/>
  <c r="E34" i="8"/>
  <c r="C34" i="8"/>
  <c r="L34" i="8" s="1"/>
  <c r="B34" i="8"/>
  <c r="M33" i="8"/>
  <c r="K33" i="8"/>
  <c r="J33" i="8"/>
  <c r="I33" i="8"/>
  <c r="G33" i="8"/>
  <c r="F33" i="8"/>
  <c r="C33" i="8"/>
  <c r="L33" i="8" s="1"/>
  <c r="B33" i="8"/>
  <c r="M32" i="8"/>
  <c r="K32" i="8"/>
  <c r="J32" i="8"/>
  <c r="F32" i="8"/>
  <c r="E32" i="8"/>
  <c r="C32" i="8"/>
  <c r="L32" i="8" s="1"/>
  <c r="B32" i="8"/>
  <c r="G31" i="8" s="1"/>
  <c r="M31" i="8"/>
  <c r="J31" i="8"/>
  <c r="I31" i="8"/>
  <c r="H31" i="8"/>
  <c r="E31" i="8"/>
  <c r="C31" i="8"/>
  <c r="L31" i="8" s="1"/>
  <c r="B31" i="8"/>
  <c r="M30" i="8"/>
  <c r="L30" i="8"/>
  <c r="K30" i="8"/>
  <c r="J30" i="8"/>
  <c r="I30" i="8"/>
  <c r="G30" i="8"/>
  <c r="C30" i="8"/>
  <c r="B30" i="8"/>
  <c r="H30" i="8" s="1"/>
  <c r="J29" i="8"/>
  <c r="I29" i="8"/>
  <c r="G29" i="8"/>
  <c r="F29" i="8"/>
  <c r="C29" i="8"/>
  <c r="L29" i="8" s="1"/>
  <c r="B29" i="8"/>
  <c r="H29" i="8" s="1"/>
  <c r="J28" i="8"/>
  <c r="I28" i="8"/>
  <c r="G28" i="8"/>
  <c r="E28" i="8"/>
  <c r="C28" i="8"/>
  <c r="K27" i="8" s="1"/>
  <c r="B28" i="8"/>
  <c r="H28" i="8" s="1"/>
  <c r="M27" i="8"/>
  <c r="J27" i="8"/>
  <c r="F27" i="8"/>
  <c r="E27" i="8"/>
  <c r="C27" i="8"/>
  <c r="K26" i="8" s="1"/>
  <c r="B27" i="8"/>
  <c r="H27" i="8" s="1"/>
  <c r="M26" i="8"/>
  <c r="J26" i="8"/>
  <c r="H26" i="8"/>
  <c r="G26" i="8"/>
  <c r="F26" i="8"/>
  <c r="E26" i="8"/>
  <c r="C26" i="8"/>
  <c r="K25" i="8" s="1"/>
  <c r="B26" i="8"/>
  <c r="M25" i="8"/>
  <c r="J25" i="8"/>
  <c r="I25" i="8"/>
  <c r="H25" i="8"/>
  <c r="G25" i="8"/>
  <c r="F25" i="8"/>
  <c r="E25" i="8"/>
  <c r="C25" i="8"/>
  <c r="K24" i="8" s="1"/>
  <c r="B25" i="8"/>
  <c r="M24" i="8"/>
  <c r="J24" i="8"/>
  <c r="H24" i="8"/>
  <c r="G24" i="8"/>
  <c r="F24" i="8"/>
  <c r="E24" i="8"/>
  <c r="C24" i="8"/>
  <c r="K23" i="8" s="1"/>
  <c r="B24" i="8"/>
  <c r="G23" i="8" s="1"/>
  <c r="M23" i="8"/>
  <c r="J23" i="8"/>
  <c r="H23" i="8"/>
  <c r="F23" i="8"/>
  <c r="E23" i="8"/>
  <c r="C23" i="8"/>
  <c r="J21" i="8" s="1"/>
  <c r="B23" i="8"/>
  <c r="M22" i="8"/>
  <c r="J22" i="8"/>
  <c r="I22" i="8"/>
  <c r="G22" i="8"/>
  <c r="F22" i="8"/>
  <c r="E22" i="8"/>
  <c r="C22" i="8"/>
  <c r="L22" i="8" s="1"/>
  <c r="B22" i="8"/>
  <c r="H22" i="8" s="1"/>
  <c r="M21" i="8"/>
  <c r="K21" i="8"/>
  <c r="G21" i="8"/>
  <c r="F21" i="8"/>
  <c r="E21" i="8"/>
  <c r="C21" i="8"/>
  <c r="L21" i="8" s="1"/>
  <c r="B21" i="8"/>
  <c r="H21" i="8" s="1"/>
  <c r="M20" i="8"/>
  <c r="J20" i="8"/>
  <c r="I20" i="8"/>
  <c r="G20" i="8"/>
  <c r="E20" i="8"/>
  <c r="C20" i="8"/>
  <c r="L20" i="8" s="1"/>
  <c r="B20" i="8"/>
  <c r="F18" i="8" s="1"/>
  <c r="X19" i="8" a="1"/>
  <c r="O24" i="8"/>
  <c r="O19" i="8"/>
  <c r="O19" i="8" a="1"/>
  <c r="O25" i="8" s="1"/>
  <c r="M19" i="8"/>
  <c r="I19" i="8"/>
  <c r="G19" i="8"/>
  <c r="F19" i="8"/>
  <c r="E19" i="8"/>
  <c r="C19" i="8"/>
  <c r="B19" i="8"/>
  <c r="H19" i="8" s="1"/>
  <c r="M18" i="8"/>
  <c r="H18" i="8"/>
  <c r="G18" i="8"/>
  <c r="E18" i="8"/>
  <c r="C18" i="8"/>
  <c r="L18" i="8" s="1"/>
  <c r="B18" i="8"/>
  <c r="M17" i="8"/>
  <c r="K17" i="8"/>
  <c r="G17" i="8"/>
  <c r="F17" i="8"/>
  <c r="C17" i="8"/>
  <c r="L17" i="8" s="1"/>
  <c r="B17" i="8"/>
  <c r="E14" i="8" s="1"/>
  <c r="M16" i="8"/>
  <c r="K16" i="8"/>
  <c r="J16" i="8"/>
  <c r="F16" i="8"/>
  <c r="E16" i="8"/>
  <c r="C16" i="8"/>
  <c r="L16" i="8" s="1"/>
  <c r="B16" i="8"/>
  <c r="M15" i="8"/>
  <c r="L15" i="8"/>
  <c r="K15" i="8"/>
  <c r="J15" i="8"/>
  <c r="I15" i="8"/>
  <c r="H15" i="8"/>
  <c r="E15" i="8"/>
  <c r="C15" i="8"/>
  <c r="J13" i="8" s="1"/>
  <c r="B15" i="8"/>
  <c r="M14" i="8"/>
  <c r="K14" i="8"/>
  <c r="J14" i="8"/>
  <c r="I14" i="8"/>
  <c r="G14" i="8"/>
  <c r="F14" i="8"/>
  <c r="C14" i="8"/>
  <c r="L14" i="8" s="1"/>
  <c r="B14" i="8"/>
  <c r="K13" i="8"/>
  <c r="I13" i="8"/>
  <c r="F13" i="8"/>
  <c r="C13" i="8"/>
  <c r="J11" i="8" s="1"/>
  <c r="B13" i="8"/>
  <c r="H13" i="8" s="1"/>
  <c r="L12" i="8"/>
  <c r="J12" i="8"/>
  <c r="I12" i="8"/>
  <c r="G12" i="8"/>
  <c r="E12" i="8"/>
  <c r="C12" i="8"/>
  <c r="B12" i="8"/>
  <c r="M11" i="8"/>
  <c r="I11" i="8"/>
  <c r="G11" i="8"/>
  <c r="F11" i="8"/>
  <c r="C11" i="8"/>
  <c r="J9" i="8" s="1"/>
  <c r="B11" i="8"/>
  <c r="H11" i="8" s="1"/>
  <c r="L10" i="8"/>
  <c r="I10" i="8"/>
  <c r="H10" i="8"/>
  <c r="G10" i="8"/>
  <c r="C10" i="8"/>
  <c r="I7" i="8" s="1"/>
  <c r="B10" i="8"/>
  <c r="F8" i="8" s="1"/>
  <c r="M9" i="8"/>
  <c r="K9" i="8"/>
  <c r="G9" i="8"/>
  <c r="F9" i="8"/>
  <c r="C9" i="8"/>
  <c r="L9" i="8" s="1"/>
  <c r="B9" i="8"/>
  <c r="G8" i="8" s="1"/>
  <c r="K8" i="8"/>
  <c r="J8" i="8"/>
  <c r="I8" i="8"/>
  <c r="H8" i="8"/>
  <c r="C8" i="8"/>
  <c r="I5" i="8" s="1"/>
  <c r="B8" i="8"/>
  <c r="M7" i="8"/>
  <c r="K7" i="8"/>
  <c r="J7" i="8"/>
  <c r="G7" i="8"/>
  <c r="E7" i="8"/>
  <c r="C7" i="8"/>
  <c r="J5" i="8" s="1"/>
  <c r="B7" i="8"/>
  <c r="M6" i="8"/>
  <c r="J6" i="8"/>
  <c r="I6" i="8"/>
  <c r="H6" i="8"/>
  <c r="F6" i="8"/>
  <c r="E6" i="8"/>
  <c r="C6" i="8"/>
  <c r="L6" i="8" s="1"/>
  <c r="B6" i="8"/>
  <c r="E3" i="8" s="1"/>
  <c r="M5" i="8"/>
  <c r="K5" i="8"/>
  <c r="E5" i="8"/>
  <c r="C5" i="8"/>
  <c r="B5" i="8"/>
  <c r="M4" i="8"/>
  <c r="J4" i="8"/>
  <c r="H4" i="8"/>
  <c r="F4" i="8"/>
  <c r="E4" i="8"/>
  <c r="C4" i="8"/>
  <c r="L4" i="8" s="1"/>
  <c r="B4" i="8"/>
  <c r="K3" i="8"/>
  <c r="I3" i="8"/>
  <c r="G3" i="8"/>
  <c r="C3" i="8"/>
  <c r="L3" i="8" s="1"/>
  <c r="B3" i="8"/>
  <c r="H3" i="8" s="1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AA9" i="7"/>
  <c r="AA10" i="7" s="1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AA38" i="7" s="1"/>
  <c r="AA39" i="7" s="1"/>
  <c r="AA40" i="7" s="1"/>
  <c r="AA41" i="7" s="1"/>
  <c r="AA42" i="7" s="1"/>
  <c r="C9" i="7"/>
  <c r="B9" i="7"/>
  <c r="AM8" i="7"/>
  <c r="AM9" i="7" s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M21" i="7" s="1"/>
  <c r="AM22" i="7" s="1"/>
  <c r="AM23" i="7" s="1"/>
  <c r="AM24" i="7" s="1"/>
  <c r="AM25" i="7" s="1"/>
  <c r="AM26" i="7" s="1"/>
  <c r="AM27" i="7" s="1"/>
  <c r="AM28" i="7" s="1"/>
  <c r="AM29" i="7" s="1"/>
  <c r="AM30" i="7" s="1"/>
  <c r="AM31" i="7" s="1"/>
  <c r="AM32" i="7" s="1"/>
  <c r="AM33" i="7" s="1"/>
  <c r="AM34" i="7" s="1"/>
  <c r="AM35" i="7" s="1"/>
  <c r="AM36" i="7" s="1"/>
  <c r="AM37" i="7" s="1"/>
  <c r="AM38" i="7" s="1"/>
  <c r="AM39" i="7" s="1"/>
  <c r="AM40" i="7" s="1"/>
  <c r="AM41" i="7" s="1"/>
  <c r="AM42" i="7" s="1"/>
  <c r="C8" i="7"/>
  <c r="B8" i="7"/>
  <c r="C7" i="7"/>
  <c r="B7" i="7"/>
  <c r="U6" i="7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C6" i="7"/>
  <c r="B6" i="7"/>
  <c r="AM5" i="7"/>
  <c r="AM6" i="7" s="1"/>
  <c r="AM7" i="7" s="1"/>
  <c r="AG5" i="7"/>
  <c r="AG6" i="7" s="1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3" i="7" s="1"/>
  <c r="AG24" i="7" s="1"/>
  <c r="AG25" i="7" s="1"/>
  <c r="AG26" i="7" s="1"/>
  <c r="AG27" i="7" s="1"/>
  <c r="AG28" i="7" s="1"/>
  <c r="AG29" i="7" s="1"/>
  <c r="AG30" i="7" s="1"/>
  <c r="AG31" i="7" s="1"/>
  <c r="AG32" i="7" s="1"/>
  <c r="AG33" i="7" s="1"/>
  <c r="AG34" i="7" s="1"/>
  <c r="AG35" i="7" s="1"/>
  <c r="AG36" i="7" s="1"/>
  <c r="AG37" i="7" s="1"/>
  <c r="AG38" i="7" s="1"/>
  <c r="AG39" i="7" s="1"/>
  <c r="AG40" i="7" s="1"/>
  <c r="AG41" i="7" s="1"/>
  <c r="AG42" i="7" s="1"/>
  <c r="AA5" i="7"/>
  <c r="AA6" i="7" s="1"/>
  <c r="AA7" i="7" s="1"/>
  <c r="AA8" i="7" s="1"/>
  <c r="U5" i="7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C5" i="7"/>
  <c r="B5" i="7"/>
  <c r="C4" i="7"/>
  <c r="B4" i="7"/>
  <c r="C3" i="7"/>
  <c r="B3" i="7"/>
  <c r="AA12" i="6"/>
  <c r="AA13" i="6" s="1"/>
  <c r="AA14" i="6" s="1"/>
  <c r="AA15" i="6" s="1"/>
  <c r="AA16" i="6" s="1"/>
  <c r="AA17" i="6" s="1"/>
  <c r="AA18" i="6" s="1"/>
  <c r="AA19" i="6" s="1"/>
  <c r="AA20" i="6" s="1"/>
  <c r="AA21" i="6" s="1"/>
  <c r="AA22" i="6" s="1"/>
  <c r="AA23" i="6" s="1"/>
  <c r="AA24" i="6" s="1"/>
  <c r="AA25" i="6" s="1"/>
  <c r="AA26" i="6" s="1"/>
  <c r="AA27" i="6" s="1"/>
  <c r="AA28" i="6" s="1"/>
  <c r="AA29" i="6" s="1"/>
  <c r="AA30" i="6" s="1"/>
  <c r="AA31" i="6" s="1"/>
  <c r="AA32" i="6" s="1"/>
  <c r="AA33" i="6" s="1"/>
  <c r="AA34" i="6" s="1"/>
  <c r="AA35" i="6" s="1"/>
  <c r="AA36" i="6" s="1"/>
  <c r="AA37" i="6" s="1"/>
  <c r="AA38" i="6" s="1"/>
  <c r="AA39" i="6" s="1"/>
  <c r="AA40" i="6" s="1"/>
  <c r="AA41" i="6" s="1"/>
  <c r="AA42" i="6" s="1"/>
  <c r="AA43" i="6" s="1"/>
  <c r="AA44" i="6" s="1"/>
  <c r="AA45" i="6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AM5" i="6"/>
  <c r="AM6" i="6" s="1"/>
  <c r="AM7" i="6" s="1"/>
  <c r="AM8" i="6" s="1"/>
  <c r="AM9" i="6" s="1"/>
  <c r="AM10" i="6" s="1"/>
  <c r="AM11" i="6" s="1"/>
  <c r="AM12" i="6" s="1"/>
  <c r="AM13" i="6" s="1"/>
  <c r="AM14" i="6" s="1"/>
  <c r="AM15" i="6" s="1"/>
  <c r="AM16" i="6" s="1"/>
  <c r="AM17" i="6" s="1"/>
  <c r="AM18" i="6" s="1"/>
  <c r="AM19" i="6" s="1"/>
  <c r="AM20" i="6" s="1"/>
  <c r="AM21" i="6" s="1"/>
  <c r="AM22" i="6" s="1"/>
  <c r="AM23" i="6" s="1"/>
  <c r="AM24" i="6" s="1"/>
  <c r="AM25" i="6" s="1"/>
  <c r="AM26" i="6" s="1"/>
  <c r="AM27" i="6" s="1"/>
  <c r="AM28" i="6" s="1"/>
  <c r="AM29" i="6" s="1"/>
  <c r="AM30" i="6" s="1"/>
  <c r="AM31" i="6" s="1"/>
  <c r="AM32" i="6" s="1"/>
  <c r="AM33" i="6" s="1"/>
  <c r="AM34" i="6" s="1"/>
  <c r="AM35" i="6" s="1"/>
  <c r="AM36" i="6" s="1"/>
  <c r="AM37" i="6" s="1"/>
  <c r="AM38" i="6" s="1"/>
  <c r="AM39" i="6" s="1"/>
  <c r="AM40" i="6" s="1"/>
  <c r="AM41" i="6" s="1"/>
  <c r="AM42" i="6" s="1"/>
  <c r="AM43" i="6" s="1"/>
  <c r="AM44" i="6" s="1"/>
  <c r="AM45" i="6" s="1"/>
  <c r="AG5" i="6"/>
  <c r="AG6" i="6" s="1"/>
  <c r="AG7" i="6" s="1"/>
  <c r="AG8" i="6" s="1"/>
  <c r="AG9" i="6" s="1"/>
  <c r="AG10" i="6" s="1"/>
  <c r="AG11" i="6" s="1"/>
  <c r="AG12" i="6" s="1"/>
  <c r="AG13" i="6" s="1"/>
  <c r="AG14" i="6" s="1"/>
  <c r="AG15" i="6" s="1"/>
  <c r="AG16" i="6" s="1"/>
  <c r="AG17" i="6" s="1"/>
  <c r="AG18" i="6" s="1"/>
  <c r="AG19" i="6" s="1"/>
  <c r="AG20" i="6" s="1"/>
  <c r="AG21" i="6" s="1"/>
  <c r="AG22" i="6" s="1"/>
  <c r="AG23" i="6" s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G39" i="6" s="1"/>
  <c r="AG40" i="6" s="1"/>
  <c r="AG41" i="6" s="1"/>
  <c r="AG42" i="6" s="1"/>
  <c r="AG43" i="6" s="1"/>
  <c r="AG44" i="6" s="1"/>
  <c r="AG45" i="6" s="1"/>
  <c r="AA5" i="6"/>
  <c r="AA6" i="6" s="1"/>
  <c r="AA7" i="6" s="1"/>
  <c r="AA8" i="6" s="1"/>
  <c r="AA9" i="6" s="1"/>
  <c r="AA10" i="6" s="1"/>
  <c r="AA11" i="6" s="1"/>
  <c r="U5" i="6"/>
  <c r="U6" i="6" s="1"/>
  <c r="U7" i="6" s="1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O5" i="6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I5" i="6"/>
  <c r="I6" i="6" s="1"/>
  <c r="AN42" i="6" l="1"/>
  <c r="AN34" i="6"/>
  <c r="AN26" i="6"/>
  <c r="AN18" i="6"/>
  <c r="AN10" i="6"/>
  <c r="AN41" i="6"/>
  <c r="AN33" i="6"/>
  <c r="AN25" i="6"/>
  <c r="AN17" i="6"/>
  <c r="AN9" i="6"/>
  <c r="AN40" i="6"/>
  <c r="AN32" i="6"/>
  <c r="AN24" i="6"/>
  <c r="AN16" i="6"/>
  <c r="AN8" i="6"/>
  <c r="AN38" i="6"/>
  <c r="AN30" i="6"/>
  <c r="AN22" i="6"/>
  <c r="AN14" i="6"/>
  <c r="AN6" i="6"/>
  <c r="AJ9" i="6"/>
  <c r="AQ16" i="6"/>
  <c r="J20" i="7"/>
  <c r="P28" i="7"/>
  <c r="V4" i="7"/>
  <c r="V20" i="7"/>
  <c r="J8" i="6"/>
  <c r="J16" i="6"/>
  <c r="J24" i="6"/>
  <c r="J32" i="6"/>
  <c r="J40" i="6"/>
  <c r="P7" i="6"/>
  <c r="P18" i="6"/>
  <c r="P29" i="6"/>
  <c r="P39" i="6"/>
  <c r="AB5" i="6"/>
  <c r="AB18" i="6"/>
  <c r="AB30" i="6"/>
  <c r="AB43" i="6"/>
  <c r="AN4" i="6"/>
  <c r="AN20" i="6"/>
  <c r="AN36" i="6"/>
  <c r="AJ10" i="6"/>
  <c r="J6" i="7"/>
  <c r="J22" i="7"/>
  <c r="J38" i="7"/>
  <c r="P14" i="7"/>
  <c r="P30" i="7"/>
  <c r="V6" i="7"/>
  <c r="V22" i="7"/>
  <c r="V38" i="7"/>
  <c r="AP15" i="6"/>
  <c r="AP11" i="6"/>
  <c r="AQ14" i="6"/>
  <c r="AQ10" i="6"/>
  <c r="AP14" i="6"/>
  <c r="AP10" i="6"/>
  <c r="AP13" i="6"/>
  <c r="AP9" i="6"/>
  <c r="J4" i="7"/>
  <c r="J36" i="7"/>
  <c r="V36" i="7"/>
  <c r="J9" i="6"/>
  <c r="M6" i="6" s="1"/>
  <c r="J17" i="6"/>
  <c r="J25" i="6"/>
  <c r="J33" i="6"/>
  <c r="J41" i="6"/>
  <c r="P9" i="6"/>
  <c r="P20" i="6"/>
  <c r="P30" i="6"/>
  <c r="AB6" i="6"/>
  <c r="AB19" i="6"/>
  <c r="AB33" i="6"/>
  <c r="AB45" i="6"/>
  <c r="AN5" i="6"/>
  <c r="AN21" i="6"/>
  <c r="AN37" i="6"/>
  <c r="AJ12" i="6"/>
  <c r="AQ11" i="6"/>
  <c r="J10" i="7"/>
  <c r="J26" i="7"/>
  <c r="J42" i="7"/>
  <c r="P18" i="7"/>
  <c r="V10" i="7"/>
  <c r="V26" i="7"/>
  <c r="V42" i="7"/>
  <c r="P41" i="7"/>
  <c r="P33" i="7"/>
  <c r="P25" i="7"/>
  <c r="P17" i="7"/>
  <c r="P9" i="7"/>
  <c r="P40" i="7"/>
  <c r="P32" i="7"/>
  <c r="P24" i="7"/>
  <c r="P16" i="7"/>
  <c r="P8" i="7"/>
  <c r="P39" i="7"/>
  <c r="P31" i="7"/>
  <c r="P23" i="7"/>
  <c r="P15" i="7"/>
  <c r="P7" i="7"/>
  <c r="P37" i="7"/>
  <c r="P29" i="7"/>
  <c r="P21" i="7"/>
  <c r="P13" i="7"/>
  <c r="P5" i="7"/>
  <c r="P19" i="7"/>
  <c r="V11" i="7"/>
  <c r="AK16" i="6"/>
  <c r="AB17" i="6"/>
  <c r="AN19" i="6"/>
  <c r="AB9" i="6"/>
  <c r="AB21" i="6"/>
  <c r="AB34" i="6"/>
  <c r="AN39" i="6"/>
  <c r="AK12" i="6"/>
  <c r="AP12" i="6"/>
  <c r="J11" i="7"/>
  <c r="J27" i="7"/>
  <c r="J11" i="6"/>
  <c r="J19" i="6"/>
  <c r="J27" i="6"/>
  <c r="J35" i="6"/>
  <c r="J43" i="6"/>
  <c r="AB10" i="6"/>
  <c r="AB22" i="6"/>
  <c r="AB35" i="6"/>
  <c r="AN11" i="6"/>
  <c r="AN27" i="6"/>
  <c r="AN43" i="6"/>
  <c r="AQ12" i="6"/>
  <c r="J12" i="7"/>
  <c r="J28" i="7"/>
  <c r="P4" i="7"/>
  <c r="P20" i="7"/>
  <c r="P36" i="7"/>
  <c r="V12" i="7"/>
  <c r="V28" i="7"/>
  <c r="AP13" i="7"/>
  <c r="AP9" i="7"/>
  <c r="AQ16" i="7"/>
  <c r="AP16" i="7"/>
  <c r="AP12" i="7"/>
  <c r="AQ15" i="7"/>
  <c r="AQ11" i="7"/>
  <c r="AP15" i="7"/>
  <c r="AP11" i="7"/>
  <c r="AQ14" i="7"/>
  <c r="AQ10" i="7"/>
  <c r="AP14" i="7"/>
  <c r="AP10" i="7"/>
  <c r="AK15" i="6"/>
  <c r="AK11" i="6"/>
  <c r="AJ15" i="6"/>
  <c r="AJ11" i="6"/>
  <c r="AK14" i="6"/>
  <c r="AK10" i="6"/>
  <c r="AK13" i="6"/>
  <c r="AK9" i="6"/>
  <c r="AB29" i="6"/>
  <c r="AN23" i="6"/>
  <c r="V27" i="7"/>
  <c r="J4" i="6"/>
  <c r="J12" i="6"/>
  <c r="J20" i="6"/>
  <c r="J28" i="6"/>
  <c r="J36" i="6"/>
  <c r="P43" i="6"/>
  <c r="P35" i="6"/>
  <c r="P27" i="6"/>
  <c r="P19" i="6"/>
  <c r="P11" i="6"/>
  <c r="P40" i="6"/>
  <c r="P32" i="6"/>
  <c r="P24" i="6"/>
  <c r="P16" i="6"/>
  <c r="P8" i="6"/>
  <c r="P13" i="6"/>
  <c r="P23" i="6"/>
  <c r="P34" i="6"/>
  <c r="AB11" i="6"/>
  <c r="AB25" i="6"/>
  <c r="AN12" i="6"/>
  <c r="AN28" i="6"/>
  <c r="AN44" i="6"/>
  <c r="AJ14" i="6"/>
  <c r="AQ13" i="6"/>
  <c r="J14" i="7"/>
  <c r="J30" i="7"/>
  <c r="P6" i="7"/>
  <c r="P22" i="7"/>
  <c r="P38" i="7"/>
  <c r="V14" i="7"/>
  <c r="V30" i="7"/>
  <c r="AQ9" i="7"/>
  <c r="AB40" i="6"/>
  <c r="AB32" i="6"/>
  <c r="AB24" i="6"/>
  <c r="AB16" i="6"/>
  <c r="AB8" i="6"/>
  <c r="AB39" i="6"/>
  <c r="AB31" i="6"/>
  <c r="AB23" i="6"/>
  <c r="AB15" i="6"/>
  <c r="AB7" i="6"/>
  <c r="AB44" i="6"/>
  <c r="AB36" i="6"/>
  <c r="AB28" i="6"/>
  <c r="AB20" i="6"/>
  <c r="AB12" i="6"/>
  <c r="AB4" i="6"/>
  <c r="AB42" i="6"/>
  <c r="AN35" i="6"/>
  <c r="AN7" i="6"/>
  <c r="P35" i="7"/>
  <c r="J5" i="6"/>
  <c r="J13" i="6"/>
  <c r="J21" i="6"/>
  <c r="J29" i="6"/>
  <c r="P4" i="6"/>
  <c r="P14" i="6"/>
  <c r="P25" i="6"/>
  <c r="P36" i="6"/>
  <c r="AB13" i="6"/>
  <c r="AB26" i="6"/>
  <c r="AB38" i="6"/>
  <c r="AN13" i="6"/>
  <c r="AN29" i="6"/>
  <c r="AN45" i="6"/>
  <c r="AD16" i="6"/>
  <c r="AD12" i="6"/>
  <c r="AE15" i="6"/>
  <c r="AE11" i="6"/>
  <c r="AD15" i="6"/>
  <c r="AD11" i="6"/>
  <c r="AD14" i="6"/>
  <c r="AD10" i="6"/>
  <c r="AE16" i="6"/>
  <c r="AJ16" i="6"/>
  <c r="AQ15" i="6"/>
  <c r="J18" i="7"/>
  <c r="P10" i="7"/>
  <c r="P26" i="7"/>
  <c r="P42" i="7"/>
  <c r="V18" i="7"/>
  <c r="AQ12" i="7"/>
  <c r="J41" i="7"/>
  <c r="J33" i="7"/>
  <c r="J25" i="7"/>
  <c r="J17" i="7"/>
  <c r="J9" i="7"/>
  <c r="J40" i="7"/>
  <c r="J32" i="7"/>
  <c r="J24" i="7"/>
  <c r="J16" i="7"/>
  <c r="J8" i="7"/>
  <c r="J39" i="7"/>
  <c r="J31" i="7"/>
  <c r="J23" i="7"/>
  <c r="J15" i="7"/>
  <c r="J7" i="7"/>
  <c r="J37" i="7"/>
  <c r="J29" i="7"/>
  <c r="J21" i="7"/>
  <c r="J13" i="7"/>
  <c r="J5" i="7"/>
  <c r="J19" i="7"/>
  <c r="J35" i="7"/>
  <c r="V41" i="7"/>
  <c r="V33" i="7"/>
  <c r="V25" i="7"/>
  <c r="V17" i="7"/>
  <c r="V9" i="7"/>
  <c r="V40" i="7"/>
  <c r="V32" i="7"/>
  <c r="V24" i="7"/>
  <c r="V16" i="7"/>
  <c r="V8" i="7"/>
  <c r="V39" i="7"/>
  <c r="V31" i="7"/>
  <c r="V23" i="7"/>
  <c r="V15" i="7"/>
  <c r="V7" i="7"/>
  <c r="V37" i="7"/>
  <c r="V29" i="7"/>
  <c r="V21" i="7"/>
  <c r="V13" i="7"/>
  <c r="V5" i="7"/>
  <c r="V19" i="7"/>
  <c r="V35" i="7"/>
  <c r="V7" i="6"/>
  <c r="V15" i="6"/>
  <c r="V23" i="6"/>
  <c r="V31" i="6"/>
  <c r="V39" i="6"/>
  <c r="AH9" i="6"/>
  <c r="AH17" i="6"/>
  <c r="AH25" i="6"/>
  <c r="AH33" i="6"/>
  <c r="AH41" i="6"/>
  <c r="M11" i="6"/>
  <c r="M15" i="6"/>
  <c r="R11" i="6"/>
  <c r="R15" i="6"/>
  <c r="Y10" i="6"/>
  <c r="Y14" i="6"/>
  <c r="AB5" i="7"/>
  <c r="AB13" i="7"/>
  <c r="AB21" i="7"/>
  <c r="AB29" i="7"/>
  <c r="AB37" i="7"/>
  <c r="AH5" i="7"/>
  <c r="AH13" i="7"/>
  <c r="AH21" i="7"/>
  <c r="AH29" i="7"/>
  <c r="AH37" i="7"/>
  <c r="AN5" i="7"/>
  <c r="AN13" i="7"/>
  <c r="AN21" i="7"/>
  <c r="AN29" i="7"/>
  <c r="AN37" i="7"/>
  <c r="M12" i="7"/>
  <c r="M16" i="7"/>
  <c r="R12" i="7"/>
  <c r="R16" i="7"/>
  <c r="Y11" i="7"/>
  <c r="Y15" i="7"/>
  <c r="AD11" i="7"/>
  <c r="AD15" i="7"/>
  <c r="AK10" i="7"/>
  <c r="AK14" i="7"/>
  <c r="Y21" i="8"/>
  <c r="P19" i="9"/>
  <c r="P23" i="9"/>
  <c r="Z21" i="9"/>
  <c r="S12" i="7"/>
  <c r="S16" i="7"/>
  <c r="Z21" i="8"/>
  <c r="Q19" i="9"/>
  <c r="Q23" i="9"/>
  <c r="AH11" i="6"/>
  <c r="AH19" i="6"/>
  <c r="AH27" i="6"/>
  <c r="AH35" i="6"/>
  <c r="AH43" i="6"/>
  <c r="M12" i="6"/>
  <c r="M16" i="6"/>
  <c r="R12" i="6"/>
  <c r="R16" i="6"/>
  <c r="Y11" i="6"/>
  <c r="Y15" i="6"/>
  <c r="AB7" i="7"/>
  <c r="AB15" i="7"/>
  <c r="AB23" i="7"/>
  <c r="AB31" i="7"/>
  <c r="AB39" i="7"/>
  <c r="AH7" i="7"/>
  <c r="AH15" i="7"/>
  <c r="AH23" i="7"/>
  <c r="AH31" i="7"/>
  <c r="AH39" i="7"/>
  <c r="AN7" i="7"/>
  <c r="AN15" i="7"/>
  <c r="AN23" i="7"/>
  <c r="AN31" i="7"/>
  <c r="AN39" i="7"/>
  <c r="R9" i="7"/>
  <c r="R13" i="7"/>
  <c r="Y12" i="7"/>
  <c r="Y16" i="7"/>
  <c r="AD12" i="7"/>
  <c r="AD16" i="7"/>
  <c r="AK11" i="7"/>
  <c r="AK15" i="7"/>
  <c r="Q19" i="8"/>
  <c r="Q23" i="8"/>
  <c r="Y18" i="8"/>
  <c r="Z13" i="8" s="1"/>
  <c r="Y22" i="8"/>
  <c r="P20" i="9"/>
  <c r="P24" i="9"/>
  <c r="Z18" i="9"/>
  <c r="Z22" i="9"/>
  <c r="V10" i="6"/>
  <c r="V18" i="6"/>
  <c r="V26" i="6"/>
  <c r="V34" i="6"/>
  <c r="V42" i="6"/>
  <c r="AH4" i="6"/>
  <c r="AH12" i="6"/>
  <c r="AH20" i="6"/>
  <c r="AH28" i="6"/>
  <c r="AH36" i="6"/>
  <c r="AH44" i="6"/>
  <c r="L9" i="6"/>
  <c r="L13" i="6"/>
  <c r="S12" i="6"/>
  <c r="X12" i="6"/>
  <c r="X16" i="6"/>
  <c r="AB8" i="7"/>
  <c r="AB16" i="7"/>
  <c r="AB24" i="7"/>
  <c r="AB32" i="7"/>
  <c r="AB40" i="7"/>
  <c r="AH8" i="7"/>
  <c r="AH16" i="7"/>
  <c r="AH24" i="7"/>
  <c r="AH32" i="7"/>
  <c r="AH40" i="7"/>
  <c r="AN8" i="7"/>
  <c r="AN16" i="7"/>
  <c r="AN24" i="7"/>
  <c r="AN32" i="7"/>
  <c r="AN40" i="7"/>
  <c r="S9" i="7"/>
  <c r="S13" i="7"/>
  <c r="AE12" i="7"/>
  <c r="AE16" i="7"/>
  <c r="AJ12" i="7"/>
  <c r="AJ16" i="7"/>
  <c r="P20" i="8"/>
  <c r="P24" i="8"/>
  <c r="Z18" i="8"/>
  <c r="Z22" i="8"/>
  <c r="Q20" i="9"/>
  <c r="Q24" i="9"/>
  <c r="Y19" i="9"/>
  <c r="V11" i="6"/>
  <c r="V19" i="6"/>
  <c r="V27" i="6"/>
  <c r="V35" i="6"/>
  <c r="AH5" i="6"/>
  <c r="AH13" i="6"/>
  <c r="AH21" i="6"/>
  <c r="AH29" i="6"/>
  <c r="AH37" i="6"/>
  <c r="M9" i="6"/>
  <c r="Y12" i="6"/>
  <c r="AB9" i="7"/>
  <c r="AB17" i="7"/>
  <c r="AB25" i="7"/>
  <c r="AB33" i="7"/>
  <c r="AB41" i="7"/>
  <c r="AH9" i="7"/>
  <c r="AH17" i="7"/>
  <c r="AH25" i="7"/>
  <c r="AH33" i="7"/>
  <c r="AH41" i="7"/>
  <c r="AN9" i="7"/>
  <c r="AN17" i="7"/>
  <c r="AN25" i="7"/>
  <c r="AN33" i="7"/>
  <c r="AN41" i="7"/>
  <c r="M10" i="7"/>
  <c r="M14" i="7"/>
  <c r="R10" i="7"/>
  <c r="R14" i="7"/>
  <c r="Y9" i="7"/>
  <c r="Y13" i="7"/>
  <c r="AD9" i="7"/>
  <c r="AD13" i="7"/>
  <c r="AK12" i="7"/>
  <c r="AK16" i="7"/>
  <c r="Q20" i="8"/>
  <c r="Q24" i="8"/>
  <c r="Y19" i="8"/>
  <c r="P21" i="9"/>
  <c r="P25" i="9"/>
  <c r="Z19" i="9"/>
  <c r="Q21" i="9"/>
  <c r="Q25" i="9"/>
  <c r="AB11" i="7"/>
  <c r="AB19" i="7"/>
  <c r="AB27" i="7"/>
  <c r="AH11" i="7"/>
  <c r="AH19" i="7"/>
  <c r="AH27" i="7"/>
  <c r="AN11" i="7"/>
  <c r="AN19" i="7"/>
  <c r="AN27" i="7"/>
  <c r="M11" i="7"/>
  <c r="R11" i="7"/>
  <c r="Y10" i="7"/>
  <c r="AD10" i="7"/>
  <c r="AK9" i="7"/>
  <c r="Q21" i="8"/>
  <c r="P18" i="9"/>
  <c r="Q13" i="9" s="1"/>
  <c r="P22" i="9"/>
  <c r="M34" i="9"/>
  <c r="K37" i="9"/>
  <c r="I35" i="9"/>
  <c r="J36" i="9"/>
  <c r="K4" i="8"/>
  <c r="J3" i="8"/>
  <c r="L5" i="8"/>
  <c r="E11" i="8"/>
  <c r="H14" i="8"/>
  <c r="F12" i="8"/>
  <c r="M10" i="8"/>
  <c r="G13" i="8"/>
  <c r="H5" i="8"/>
  <c r="G4" i="8"/>
  <c r="Y13" i="8"/>
  <c r="AI5" i="8" s="1"/>
  <c r="AP6" i="8"/>
  <c r="AP5" i="8" s="1"/>
  <c r="F3" i="8"/>
  <c r="P13" i="8" s="1"/>
  <c r="M3" i="8"/>
  <c r="H7" i="8"/>
  <c r="F5" i="8"/>
  <c r="G6" i="8"/>
  <c r="K18" i="8"/>
  <c r="I16" i="8"/>
  <c r="L19" i="8"/>
  <c r="M29" i="8"/>
  <c r="H33" i="8"/>
  <c r="F31" i="8"/>
  <c r="G32" i="8"/>
  <c r="E30" i="8"/>
  <c r="H17" i="9"/>
  <c r="G16" i="9"/>
  <c r="F15" i="9"/>
  <c r="E14" i="9"/>
  <c r="J17" i="8"/>
  <c r="I17" i="9"/>
  <c r="K19" i="9"/>
  <c r="J18" i="9"/>
  <c r="M16" i="9"/>
  <c r="L20" i="9"/>
  <c r="H33" i="9"/>
  <c r="F31" i="9"/>
  <c r="G32" i="9"/>
  <c r="E30" i="9"/>
  <c r="L7" i="8"/>
  <c r="K10" i="8"/>
  <c r="L11" i="8"/>
  <c r="K12" i="8"/>
  <c r="L13" i="8"/>
  <c r="M13" i="8"/>
  <c r="G16" i="8"/>
  <c r="F15" i="8"/>
  <c r="X19" i="8"/>
  <c r="X22" i="8"/>
  <c r="X20" i="8"/>
  <c r="H5" i="9"/>
  <c r="F3" i="9"/>
  <c r="I5" i="9"/>
  <c r="M4" i="9"/>
  <c r="K7" i="9"/>
  <c r="J6" i="9"/>
  <c r="K29" i="9"/>
  <c r="I27" i="9"/>
  <c r="I4" i="8"/>
  <c r="G5" i="8"/>
  <c r="F7" i="8"/>
  <c r="L8" i="8"/>
  <c r="H12" i="8"/>
  <c r="F10" i="8"/>
  <c r="E9" i="8"/>
  <c r="M8" i="8"/>
  <c r="E13" i="8"/>
  <c r="H16" i="8"/>
  <c r="G15" i="8"/>
  <c r="M12" i="8"/>
  <c r="X21" i="8"/>
  <c r="K29" i="8"/>
  <c r="I27" i="8"/>
  <c r="J10" i="8"/>
  <c r="I9" i="8"/>
  <c r="K11" i="8"/>
  <c r="K37" i="8"/>
  <c r="I35" i="8"/>
  <c r="I4" i="9"/>
  <c r="M3" i="9"/>
  <c r="J5" i="9"/>
  <c r="K6" i="8"/>
  <c r="H9" i="8"/>
  <c r="H17" i="8"/>
  <c r="I17" i="8"/>
  <c r="K19" i="8"/>
  <c r="J18" i="8"/>
  <c r="H6" i="9"/>
  <c r="G5" i="9"/>
  <c r="E3" i="9"/>
  <c r="F4" i="9"/>
  <c r="O26" i="8"/>
  <c r="K20" i="8"/>
  <c r="L23" i="8"/>
  <c r="L24" i="8"/>
  <c r="L25" i="8"/>
  <c r="L26" i="8"/>
  <c r="L27" i="8"/>
  <c r="L35" i="8"/>
  <c r="K3" i="9"/>
  <c r="Y13" i="9" s="1"/>
  <c r="AI5" i="9" s="1"/>
  <c r="L11" i="9"/>
  <c r="L15" i="9"/>
  <c r="O26" i="9"/>
  <c r="X20" i="9"/>
  <c r="K20" i="9"/>
  <c r="K30" i="9"/>
  <c r="L35" i="9"/>
  <c r="E8" i="8"/>
  <c r="E10" i="8"/>
  <c r="I18" i="8"/>
  <c r="O20" i="8"/>
  <c r="K22" i="8"/>
  <c r="K28" i="8"/>
  <c r="I34" i="8"/>
  <c r="K36" i="8"/>
  <c r="H4" i="9"/>
  <c r="L5" i="9"/>
  <c r="L6" i="9"/>
  <c r="M7" i="9"/>
  <c r="F11" i="9"/>
  <c r="K12" i="9"/>
  <c r="G13" i="9"/>
  <c r="G14" i="9"/>
  <c r="I18" i="9"/>
  <c r="O20" i="9"/>
  <c r="X22" i="9"/>
  <c r="K28" i="9"/>
  <c r="H29" i="9"/>
  <c r="L33" i="9"/>
  <c r="K36" i="9"/>
  <c r="E17" i="8"/>
  <c r="O21" i="8"/>
  <c r="F20" i="8"/>
  <c r="I21" i="8"/>
  <c r="G27" i="8"/>
  <c r="L28" i="8"/>
  <c r="F30" i="8"/>
  <c r="K31" i="8"/>
  <c r="H32" i="8"/>
  <c r="E33" i="8"/>
  <c r="G35" i="8"/>
  <c r="E5" i="9"/>
  <c r="E6" i="9"/>
  <c r="F7" i="9"/>
  <c r="H9" i="9"/>
  <c r="K10" i="9"/>
  <c r="H13" i="9"/>
  <c r="H14" i="9"/>
  <c r="G15" i="9"/>
  <c r="M17" i="9"/>
  <c r="O21" i="9"/>
  <c r="L28" i="9"/>
  <c r="K31" i="9"/>
  <c r="L36" i="9"/>
  <c r="J19" i="8"/>
  <c r="O22" i="8"/>
  <c r="M28" i="8"/>
  <c r="I32" i="8"/>
  <c r="F5" i="9"/>
  <c r="F6" i="9"/>
  <c r="G7" i="9"/>
  <c r="I16" i="9"/>
  <c r="K18" i="9"/>
  <c r="J19" i="9"/>
  <c r="O22" i="9"/>
  <c r="O23" i="8"/>
  <c r="H20" i="8"/>
  <c r="I23" i="8"/>
  <c r="I24" i="8"/>
  <c r="I26" i="8"/>
  <c r="F28" i="8"/>
  <c r="K4" i="9"/>
  <c r="G6" i="9"/>
  <c r="H7" i="9"/>
  <c r="O23" i="9"/>
  <c r="O24" i="9"/>
  <c r="E29" i="8"/>
  <c r="F34" i="8"/>
  <c r="AP8" i="8" l="1"/>
  <c r="AP9" i="8" s="1"/>
  <c r="P13" i="9"/>
  <c r="AK6" i="7"/>
  <c r="S6" i="7"/>
  <c r="AE6" i="6"/>
  <c r="Y6" i="6"/>
  <c r="AE6" i="7"/>
  <c r="Z15" i="9"/>
  <c r="Q15" i="9"/>
  <c r="Y9" i="9"/>
  <c r="P9" i="9"/>
  <c r="Y6" i="7"/>
  <c r="AK6" i="6"/>
  <c r="Z15" i="8"/>
  <c r="Q15" i="8"/>
  <c r="Y9" i="8"/>
  <c r="P9" i="8"/>
  <c r="AQ6" i="7"/>
  <c r="M6" i="7"/>
  <c r="S6" i="6"/>
  <c r="AQ6" i="6"/>
  <c r="AA21" i="8" l="1"/>
  <c r="R24" i="8"/>
  <c r="R18" i="9"/>
  <c r="S18" i="9" s="1"/>
  <c r="U24" i="9"/>
  <c r="T24" i="9"/>
  <c r="R24" i="9"/>
  <c r="S24" i="9" s="1"/>
  <c r="P15" i="9"/>
  <c r="P14" i="9" s="1"/>
  <c r="AH4" i="9" s="1"/>
  <c r="AA21" i="9"/>
  <c r="R18" i="8"/>
  <c r="R23" i="8"/>
  <c r="U23" i="9"/>
  <c r="T23" i="9"/>
  <c r="R23" i="9"/>
  <c r="S23" i="9" s="1"/>
  <c r="U25" i="9"/>
  <c r="T25" i="9"/>
  <c r="R25" i="9"/>
  <c r="S25" i="9" s="1"/>
  <c r="Y15" i="9"/>
  <c r="Y14" i="9" s="1"/>
  <c r="AC21" i="9" s="1"/>
  <c r="P15" i="8"/>
  <c r="P14" i="8" s="1"/>
  <c r="AH4" i="8" s="1"/>
  <c r="AA19" i="9"/>
  <c r="AD18" i="9"/>
  <c r="AC18" i="9"/>
  <c r="AA18" i="9"/>
  <c r="AB18" i="9" s="1"/>
  <c r="AA20" i="8"/>
  <c r="R21" i="8"/>
  <c r="S21" i="8" s="1"/>
  <c r="Y15" i="8"/>
  <c r="Y14" i="8" s="1"/>
  <c r="AC21" i="8" s="1"/>
  <c r="AA22" i="9"/>
  <c r="AB22" i="9" s="1"/>
  <c r="T22" i="8"/>
  <c r="R22" i="8"/>
  <c r="U22" i="8"/>
  <c r="R20" i="8"/>
  <c r="U20" i="9"/>
  <c r="T20" i="9"/>
  <c r="R20" i="9"/>
  <c r="S20" i="9" s="1"/>
  <c r="AA18" i="8"/>
  <c r="U25" i="8"/>
  <c r="T25" i="8"/>
  <c r="R25" i="8"/>
  <c r="T22" i="9"/>
  <c r="R22" i="9"/>
  <c r="S22" i="9" s="1"/>
  <c r="U22" i="9"/>
  <c r="AA20" i="9"/>
  <c r="AB20" i="9" s="1"/>
  <c r="AC19" i="8"/>
  <c r="AA19" i="8"/>
  <c r="AB19" i="8" s="1"/>
  <c r="AD19" i="8"/>
  <c r="AA22" i="8"/>
  <c r="T26" i="8"/>
  <c r="R26" i="8"/>
  <c r="S26" i="8" s="1"/>
  <c r="U26" i="9"/>
  <c r="T26" i="9"/>
  <c r="R26" i="9"/>
  <c r="S26" i="9" s="1"/>
  <c r="R19" i="8"/>
  <c r="U19" i="9"/>
  <c r="T19" i="9"/>
  <c r="R19" i="9"/>
  <c r="S19" i="9" s="1"/>
  <c r="U21" i="9"/>
  <c r="T21" i="9"/>
  <c r="R21" i="9"/>
  <c r="S21" i="9" s="1"/>
  <c r="AA13" i="8" l="1"/>
  <c r="Y6" i="8"/>
  <c r="Z14" i="8"/>
  <c r="R13" i="8"/>
  <c r="P6" i="8"/>
  <c r="Q14" i="8"/>
  <c r="Y6" i="9"/>
  <c r="AA13" i="9"/>
  <c r="Z14" i="9"/>
  <c r="P6" i="9"/>
  <c r="R13" i="9"/>
  <c r="Q14" i="9"/>
  <c r="S19" i="8"/>
  <c r="AC20" i="9"/>
  <c r="AB18" i="8"/>
  <c r="AC22" i="9"/>
  <c r="AB19" i="9"/>
  <c r="S23" i="8"/>
  <c r="AB21" i="9"/>
  <c r="U19" i="8"/>
  <c r="AC22" i="8"/>
  <c r="AD18" i="8"/>
  <c r="T20" i="8"/>
  <c r="AC20" i="8"/>
  <c r="AD19" i="9"/>
  <c r="U23" i="8"/>
  <c r="T18" i="9"/>
  <c r="T21" i="8"/>
  <c r="AD22" i="8"/>
  <c r="U20" i="8"/>
  <c r="AD20" i="8"/>
  <c r="U18" i="9"/>
  <c r="S18" i="8"/>
  <c r="S24" i="8"/>
  <c r="S25" i="8"/>
  <c r="S22" i="8"/>
  <c r="T18" i="8"/>
  <c r="T24" i="8"/>
  <c r="U18" i="8"/>
  <c r="U24" i="8"/>
  <c r="AD21" i="9"/>
  <c r="AD21" i="8"/>
  <c r="U26" i="8"/>
  <c r="U21" i="8"/>
  <c r="AB21" i="8"/>
  <c r="T19" i="8"/>
  <c r="AB22" i="8"/>
  <c r="AD20" i="9"/>
  <c r="AC18" i="8"/>
  <c r="S20" i="8"/>
  <c r="AD22" i="9"/>
  <c r="AB20" i="8"/>
  <c r="AC19" i="9"/>
  <c r="T23" i="8"/>
  <c r="Y5" i="9" l="1"/>
  <c r="Y7" i="9"/>
  <c r="AI3" i="9"/>
  <c r="R14" i="8"/>
  <c r="P8" i="8" s="1"/>
  <c r="S7" i="8"/>
  <c r="S5" i="8"/>
  <c r="S6" i="8" s="1"/>
  <c r="P7" i="8"/>
  <c r="P5" i="8"/>
  <c r="AH3" i="8"/>
  <c r="R14" i="9"/>
  <c r="P8" i="9" s="1"/>
  <c r="S5" i="9"/>
  <c r="S6" i="9" s="1"/>
  <c r="S7" i="9"/>
  <c r="S13" i="8"/>
  <c r="T13" i="8" s="1"/>
  <c r="U13" i="8" s="1"/>
  <c r="S13" i="9"/>
  <c r="T13" i="9" s="1"/>
  <c r="U13" i="9" s="1"/>
  <c r="AA14" i="8"/>
  <c r="Y8" i="8" s="1"/>
  <c r="AB7" i="8"/>
  <c r="AB5" i="8"/>
  <c r="AB6" i="8" s="1"/>
  <c r="P5" i="9"/>
  <c r="P7" i="9"/>
  <c r="AH3" i="9"/>
  <c r="AH7" i="9" s="1"/>
  <c r="AH8" i="9" s="1"/>
  <c r="Y7" i="8"/>
  <c r="Y5" i="8"/>
  <c r="AI3" i="8"/>
  <c r="AA14" i="9"/>
  <c r="Y8" i="9" s="1"/>
  <c r="AB5" i="9"/>
  <c r="AB6" i="9" s="1"/>
  <c r="AB7" i="9"/>
  <c r="AB13" i="8" l="1"/>
  <c r="AC13" i="8" s="1"/>
  <c r="AD13" i="8" s="1"/>
  <c r="AH7" i="8"/>
  <c r="AH8" i="8" s="1"/>
  <c r="AB13" i="9"/>
  <c r="AC13" i="9" s="1"/>
  <c r="AD13" i="9" s="1"/>
</calcChain>
</file>

<file path=xl/sharedStrings.xml><?xml version="1.0" encoding="utf-8"?>
<sst xmlns="http://schemas.openxmlformats.org/spreadsheetml/2006/main" count="339" uniqueCount="68">
  <si>
    <t>year</t>
  </si>
  <si>
    <t>chicken</t>
  </si>
  <si>
    <t>egg</t>
  </si>
  <si>
    <t>ce</t>
  </si>
  <si>
    <t>ec</t>
  </si>
  <si>
    <t>Diff Data:</t>
  </si>
  <si>
    <t>ADF Test</t>
  </si>
  <si>
    <t>time</t>
  </si>
  <si>
    <t>data</t>
  </si>
  <si>
    <t>criteria</t>
  </si>
  <si>
    <t>schwert</t>
  </si>
  <si>
    <t>drift</t>
  </si>
  <si>
    <t>no</t>
  </si>
  <si>
    <t>yes</t>
  </si>
  <si>
    <t>trend</t>
  </si>
  <si>
    <t>lag</t>
  </si>
  <si>
    <t>alpha</t>
  </si>
  <si>
    <t>chick-1</t>
  </si>
  <si>
    <t>chick-2</t>
  </si>
  <si>
    <t>chick-3</t>
  </si>
  <si>
    <t>chick-4</t>
  </si>
  <si>
    <t>egg-1</t>
  </si>
  <si>
    <t>egg-2</t>
  </si>
  <si>
    <t>egg-3</t>
  </si>
  <si>
    <t>egg-4</t>
  </si>
  <si>
    <t>chick</t>
  </si>
  <si>
    <t>Regression Analysis</t>
  </si>
  <si>
    <t>Full</t>
  </si>
  <si>
    <t>Reduced</t>
  </si>
  <si>
    <t>R-Square</t>
  </si>
  <si>
    <t>R-sq full</t>
  </si>
  <si>
    <t>lags</t>
  </si>
  <si>
    <r>
      <t>chick</t>
    </r>
    <r>
      <rPr>
        <sz val="11"/>
        <color theme="1"/>
        <rFont val="Calibri"/>
        <family val="2"/>
      </rPr>
      <t>→egg</t>
    </r>
  </si>
  <si>
    <r>
      <t>egg</t>
    </r>
    <r>
      <rPr>
        <sz val="11"/>
        <color theme="1"/>
        <rFont val="Calibri"/>
        <family val="2"/>
      </rPr>
      <t>→chick</t>
    </r>
  </si>
  <si>
    <t>OVERALL FIT</t>
  </si>
  <si>
    <t>dfRes</t>
  </si>
  <si>
    <t>R-sq red</t>
  </si>
  <si>
    <t>Multiple R</t>
  </si>
  <si>
    <t>AIC</t>
  </si>
  <si>
    <t>dfReg</t>
  </si>
  <si>
    <t>R Square</t>
  </si>
  <si>
    <t>AICc</t>
  </si>
  <si>
    <t>Adjusted R Square</t>
  </si>
  <si>
    <t>SBC</t>
  </si>
  <si>
    <t>F</t>
  </si>
  <si>
    <t>Standard Error</t>
  </si>
  <si>
    <t>p-value</t>
  </si>
  <si>
    <t>Observations</t>
  </si>
  <si>
    <t>ANOVA</t>
  </si>
  <si>
    <t>Alpha</t>
  </si>
  <si>
    <t>df</t>
  </si>
  <si>
    <t>SS</t>
  </si>
  <si>
    <t>MS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</si>
  <si>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</si>
  <si>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</si>
  <si>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</si>
  <si>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</si>
  <si>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</si>
  <si>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</si>
  <si>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</si>
  <si>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</si>
  <si>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</si>
  <si>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</si>
  <si>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</si>
  <si>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Real Statistics Using Excel</t>
  </si>
  <si>
    <t>Updated</t>
  </si>
  <si>
    <t>Copyright © 2013 - 2022 Charles Zaiontz</t>
  </si>
  <si>
    <t>Granger Causality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</si>
</sst>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Chicken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'Granger 1'!$A$2:$A$43</c:f>
              <c:numCache>
                <c:formatCode>General</c:formatCode>
                <c:ptCount val="42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cat>
          <c:val>
            <c:numRef>
              <c:f>'Granger 1'!$B$2:$B$43</c:f>
              <c:numCache>
                <c:formatCode>General</c:formatCode>
                <c:ptCount val="42"/>
                <c:pt idx="0">
                  <c:v>449743</c:v>
                </c:pt>
                <c:pt idx="1">
                  <c:v>436815</c:v>
                </c:pt>
                <c:pt idx="2">
                  <c:v>444523</c:v>
                </c:pt>
                <c:pt idx="3">
                  <c:v>433937</c:v>
                </c:pt>
                <c:pt idx="4">
                  <c:v>389958</c:v>
                </c:pt>
                <c:pt idx="5">
                  <c:v>403446</c:v>
                </c:pt>
                <c:pt idx="6">
                  <c:v>423921</c:v>
                </c:pt>
                <c:pt idx="7">
                  <c:v>389624</c:v>
                </c:pt>
                <c:pt idx="8">
                  <c:v>418591</c:v>
                </c:pt>
                <c:pt idx="9">
                  <c:v>438288</c:v>
                </c:pt>
                <c:pt idx="10">
                  <c:v>422841</c:v>
                </c:pt>
                <c:pt idx="11">
                  <c:v>476935</c:v>
                </c:pt>
                <c:pt idx="12">
                  <c:v>542047</c:v>
                </c:pt>
                <c:pt idx="13">
                  <c:v>582197</c:v>
                </c:pt>
                <c:pt idx="14">
                  <c:v>516497</c:v>
                </c:pt>
                <c:pt idx="15">
                  <c:v>523227</c:v>
                </c:pt>
                <c:pt idx="16">
                  <c:v>467217</c:v>
                </c:pt>
                <c:pt idx="17">
                  <c:v>499644</c:v>
                </c:pt>
                <c:pt idx="18">
                  <c:v>430876</c:v>
                </c:pt>
                <c:pt idx="19">
                  <c:v>456549</c:v>
                </c:pt>
                <c:pt idx="20">
                  <c:v>430988</c:v>
                </c:pt>
                <c:pt idx="21">
                  <c:v>426555</c:v>
                </c:pt>
                <c:pt idx="22">
                  <c:v>398156</c:v>
                </c:pt>
                <c:pt idx="23">
                  <c:v>396776</c:v>
                </c:pt>
                <c:pt idx="24">
                  <c:v>390708</c:v>
                </c:pt>
                <c:pt idx="25">
                  <c:v>383690</c:v>
                </c:pt>
                <c:pt idx="26">
                  <c:v>391363</c:v>
                </c:pt>
                <c:pt idx="27">
                  <c:v>374281</c:v>
                </c:pt>
                <c:pt idx="28">
                  <c:v>387002</c:v>
                </c:pt>
                <c:pt idx="29">
                  <c:v>369484</c:v>
                </c:pt>
                <c:pt idx="30">
                  <c:v>366082</c:v>
                </c:pt>
                <c:pt idx="31">
                  <c:v>377392</c:v>
                </c:pt>
                <c:pt idx="32">
                  <c:v>375575</c:v>
                </c:pt>
                <c:pt idx="33">
                  <c:v>382262</c:v>
                </c:pt>
                <c:pt idx="34">
                  <c:v>394118</c:v>
                </c:pt>
                <c:pt idx="35">
                  <c:v>393019</c:v>
                </c:pt>
                <c:pt idx="36">
                  <c:v>428746</c:v>
                </c:pt>
                <c:pt idx="37">
                  <c:v>425158</c:v>
                </c:pt>
                <c:pt idx="38">
                  <c:v>422096</c:v>
                </c:pt>
                <c:pt idx="39">
                  <c:v>433280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2-4EAE-9A19-12448DD09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87824"/>
        <c:axId val="494691352"/>
      </c:lineChart>
      <c:catAx>
        <c:axId val="49468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1352"/>
        <c:crosses val="autoZero"/>
        <c:auto val="1"/>
        <c:lblAlgn val="ctr"/>
        <c:lblOffset val="100"/>
        <c:noMultiLvlLbl val="0"/>
      </c:catAx>
      <c:valAx>
        <c:axId val="494691352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'Granger 1'!$A$2:$A$43</c:f>
              <c:numCache>
                <c:formatCode>General</c:formatCode>
                <c:ptCount val="42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cat>
          <c:val>
            <c:numRef>
              <c:f>'Granger 1'!$C$2:$C$43</c:f>
              <c:numCache>
                <c:formatCode>General</c:formatCode>
                <c:ptCount val="42"/>
                <c:pt idx="0">
                  <c:v>3532</c:v>
                </c:pt>
                <c:pt idx="1">
                  <c:v>3327</c:v>
                </c:pt>
                <c:pt idx="2">
                  <c:v>3255</c:v>
                </c:pt>
                <c:pt idx="3">
                  <c:v>3156</c:v>
                </c:pt>
                <c:pt idx="4">
                  <c:v>3081</c:v>
                </c:pt>
                <c:pt idx="5">
                  <c:v>3166</c:v>
                </c:pt>
                <c:pt idx="6">
                  <c:v>3443</c:v>
                </c:pt>
                <c:pt idx="7">
                  <c:v>3424</c:v>
                </c:pt>
                <c:pt idx="8">
                  <c:v>3561</c:v>
                </c:pt>
                <c:pt idx="9">
                  <c:v>3640</c:v>
                </c:pt>
                <c:pt idx="10">
                  <c:v>3840</c:v>
                </c:pt>
                <c:pt idx="11">
                  <c:v>4456</c:v>
                </c:pt>
                <c:pt idx="12">
                  <c:v>5000</c:v>
                </c:pt>
                <c:pt idx="13">
                  <c:v>5366</c:v>
                </c:pt>
                <c:pt idx="14">
                  <c:v>5154</c:v>
                </c:pt>
                <c:pt idx="15">
                  <c:v>5130</c:v>
                </c:pt>
                <c:pt idx="16">
                  <c:v>5077</c:v>
                </c:pt>
                <c:pt idx="17">
                  <c:v>5032</c:v>
                </c:pt>
                <c:pt idx="18">
                  <c:v>5148</c:v>
                </c:pt>
                <c:pt idx="19">
                  <c:v>5404</c:v>
                </c:pt>
                <c:pt idx="20">
                  <c:v>5322</c:v>
                </c:pt>
                <c:pt idx="21">
                  <c:v>5323</c:v>
                </c:pt>
                <c:pt idx="22">
                  <c:v>5307</c:v>
                </c:pt>
                <c:pt idx="23">
                  <c:v>5402</c:v>
                </c:pt>
                <c:pt idx="24">
                  <c:v>5407</c:v>
                </c:pt>
                <c:pt idx="25">
                  <c:v>5500</c:v>
                </c:pt>
                <c:pt idx="26">
                  <c:v>5442</c:v>
                </c:pt>
                <c:pt idx="27">
                  <c:v>5442</c:v>
                </c:pt>
                <c:pt idx="28">
                  <c:v>5542</c:v>
                </c:pt>
                <c:pt idx="29">
                  <c:v>5339</c:v>
                </c:pt>
                <c:pt idx="30">
                  <c:v>5358</c:v>
                </c:pt>
                <c:pt idx="31">
                  <c:v>5403</c:v>
                </c:pt>
                <c:pt idx="32">
                  <c:v>5345</c:v>
                </c:pt>
                <c:pt idx="33">
                  <c:v>5435</c:v>
                </c:pt>
                <c:pt idx="34">
                  <c:v>5474</c:v>
                </c:pt>
                <c:pt idx="35">
                  <c:v>5540</c:v>
                </c:pt>
                <c:pt idx="36">
                  <c:v>5836</c:v>
                </c:pt>
                <c:pt idx="37">
                  <c:v>5777</c:v>
                </c:pt>
                <c:pt idx="38">
                  <c:v>5629</c:v>
                </c:pt>
                <c:pt idx="39">
                  <c:v>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F-45FB-B777-A134A12F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85080"/>
        <c:axId val="494686256"/>
      </c:lineChart>
      <c:catAx>
        <c:axId val="49468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6256"/>
        <c:crosses val="autoZero"/>
        <c:auto val="1"/>
        <c:lblAlgn val="ctr"/>
        <c:lblOffset val="100"/>
        <c:noMultiLvlLbl val="0"/>
      </c:catAx>
      <c:valAx>
        <c:axId val="494686256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Chicken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'Granger 2'!$A$2:$A$43</c:f>
              <c:numCache>
                <c:formatCode>General</c:formatCode>
                <c:ptCount val="42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cat>
          <c:val>
            <c:numRef>
              <c:f>'Granger 2'!$B$2:$B$43</c:f>
              <c:numCache>
                <c:formatCode>General</c:formatCode>
                <c:ptCount val="42"/>
                <c:pt idx="1">
                  <c:v>-12928</c:v>
                </c:pt>
                <c:pt idx="2">
                  <c:v>7708</c:v>
                </c:pt>
                <c:pt idx="3">
                  <c:v>-10586</c:v>
                </c:pt>
                <c:pt idx="4">
                  <c:v>-43979</c:v>
                </c:pt>
                <c:pt idx="5">
                  <c:v>13488</c:v>
                </c:pt>
                <c:pt idx="6">
                  <c:v>20475</c:v>
                </c:pt>
                <c:pt idx="7">
                  <c:v>-34297</c:v>
                </c:pt>
                <c:pt idx="8">
                  <c:v>28967</c:v>
                </c:pt>
                <c:pt idx="9">
                  <c:v>19697</c:v>
                </c:pt>
                <c:pt idx="10">
                  <c:v>-15447</c:v>
                </c:pt>
                <c:pt idx="11">
                  <c:v>54094</c:v>
                </c:pt>
                <c:pt idx="12">
                  <c:v>65112</c:v>
                </c:pt>
                <c:pt idx="13">
                  <c:v>40150</c:v>
                </c:pt>
                <c:pt idx="14">
                  <c:v>-65700</c:v>
                </c:pt>
                <c:pt idx="15">
                  <c:v>6730</c:v>
                </c:pt>
                <c:pt idx="16">
                  <c:v>-56010</c:v>
                </c:pt>
                <c:pt idx="17">
                  <c:v>32427</c:v>
                </c:pt>
                <c:pt idx="18">
                  <c:v>-68768</c:v>
                </c:pt>
                <c:pt idx="19">
                  <c:v>25673</c:v>
                </c:pt>
                <c:pt idx="20">
                  <c:v>-25561</c:v>
                </c:pt>
                <c:pt idx="21">
                  <c:v>-4433</c:v>
                </c:pt>
                <c:pt idx="22">
                  <c:v>-28399</c:v>
                </c:pt>
                <c:pt idx="23">
                  <c:v>-1380</c:v>
                </c:pt>
                <c:pt idx="24">
                  <c:v>-6068</c:v>
                </c:pt>
                <c:pt idx="25">
                  <c:v>-7018</c:v>
                </c:pt>
                <c:pt idx="26">
                  <c:v>7673</c:v>
                </c:pt>
                <c:pt idx="27">
                  <c:v>-17082</c:v>
                </c:pt>
                <c:pt idx="28">
                  <c:v>12721</c:v>
                </c:pt>
                <c:pt idx="29">
                  <c:v>-17518</c:v>
                </c:pt>
                <c:pt idx="30">
                  <c:v>-3402</c:v>
                </c:pt>
                <c:pt idx="31">
                  <c:v>11310</c:v>
                </c:pt>
                <c:pt idx="32">
                  <c:v>-1817</c:v>
                </c:pt>
                <c:pt idx="33">
                  <c:v>6687</c:v>
                </c:pt>
                <c:pt idx="34">
                  <c:v>11856</c:v>
                </c:pt>
                <c:pt idx="35">
                  <c:v>-1099</c:v>
                </c:pt>
                <c:pt idx="36">
                  <c:v>35727</c:v>
                </c:pt>
                <c:pt idx="37">
                  <c:v>-3588</c:v>
                </c:pt>
                <c:pt idx="38">
                  <c:v>-3062</c:v>
                </c:pt>
                <c:pt idx="39">
                  <c:v>11184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F-4586-AF12-E1A4EEAA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92528"/>
        <c:axId val="494693312"/>
      </c:lineChart>
      <c:catAx>
        <c:axId val="4946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3312"/>
        <c:crosses val="autoZero"/>
        <c:auto val="1"/>
        <c:lblAlgn val="ctr"/>
        <c:lblOffset val="100"/>
        <c:noMultiLvlLbl val="0"/>
      </c:catAx>
      <c:valAx>
        <c:axId val="494693312"/>
        <c:scaling>
          <c:orientation val="minMax"/>
          <c:max val="70000"/>
          <c:min val="-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'Granger 2'!$A$2:$A$43</c:f>
              <c:numCache>
                <c:formatCode>General</c:formatCode>
                <c:ptCount val="42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</c:numCache>
            </c:numRef>
          </c:cat>
          <c:val>
            <c:numRef>
              <c:f>'Granger 2'!$C$3:$C$41</c:f>
              <c:numCache>
                <c:formatCode>General</c:formatCode>
                <c:ptCount val="39"/>
                <c:pt idx="0">
                  <c:v>-205</c:v>
                </c:pt>
                <c:pt idx="1">
                  <c:v>-72</c:v>
                </c:pt>
                <c:pt idx="2">
                  <c:v>-99</c:v>
                </c:pt>
                <c:pt idx="3">
                  <c:v>-75</c:v>
                </c:pt>
                <c:pt idx="4">
                  <c:v>85</c:v>
                </c:pt>
                <c:pt idx="5">
                  <c:v>277</c:v>
                </c:pt>
                <c:pt idx="6">
                  <c:v>-19</c:v>
                </c:pt>
                <c:pt idx="7">
                  <c:v>137</c:v>
                </c:pt>
                <c:pt idx="8">
                  <c:v>79</c:v>
                </c:pt>
                <c:pt idx="9">
                  <c:v>200</c:v>
                </c:pt>
                <c:pt idx="10">
                  <c:v>616</c:v>
                </c:pt>
                <c:pt idx="11">
                  <c:v>544</c:v>
                </c:pt>
                <c:pt idx="12">
                  <c:v>366</c:v>
                </c:pt>
                <c:pt idx="13">
                  <c:v>-212</c:v>
                </c:pt>
                <c:pt idx="14">
                  <c:v>-24</c:v>
                </c:pt>
                <c:pt idx="15">
                  <c:v>-53</c:v>
                </c:pt>
                <c:pt idx="16">
                  <c:v>-45</c:v>
                </c:pt>
                <c:pt idx="17">
                  <c:v>116</c:v>
                </c:pt>
                <c:pt idx="18">
                  <c:v>256</c:v>
                </c:pt>
                <c:pt idx="19">
                  <c:v>-82</c:v>
                </c:pt>
                <c:pt idx="20">
                  <c:v>1</c:v>
                </c:pt>
                <c:pt idx="21">
                  <c:v>-16</c:v>
                </c:pt>
                <c:pt idx="22">
                  <c:v>95</c:v>
                </c:pt>
                <c:pt idx="23">
                  <c:v>5</c:v>
                </c:pt>
                <c:pt idx="24">
                  <c:v>93</c:v>
                </c:pt>
                <c:pt idx="25">
                  <c:v>-58</c:v>
                </c:pt>
                <c:pt idx="26">
                  <c:v>0</c:v>
                </c:pt>
                <c:pt idx="27">
                  <c:v>100</c:v>
                </c:pt>
                <c:pt idx="28">
                  <c:v>-203</c:v>
                </c:pt>
                <c:pt idx="29">
                  <c:v>19</c:v>
                </c:pt>
                <c:pt idx="30">
                  <c:v>45</c:v>
                </c:pt>
                <c:pt idx="31">
                  <c:v>-58</c:v>
                </c:pt>
                <c:pt idx="32">
                  <c:v>90</c:v>
                </c:pt>
                <c:pt idx="33">
                  <c:v>39</c:v>
                </c:pt>
                <c:pt idx="34">
                  <c:v>66</c:v>
                </c:pt>
                <c:pt idx="35">
                  <c:v>296</c:v>
                </c:pt>
                <c:pt idx="36">
                  <c:v>-59</c:v>
                </c:pt>
                <c:pt idx="37">
                  <c:v>-148</c:v>
                </c:pt>
                <c:pt idx="38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1-47D2-B19B-169D549B0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94096"/>
        <c:axId val="494705856"/>
      </c:lineChart>
      <c:catAx>
        <c:axId val="49469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05856"/>
        <c:crosses val="autoZero"/>
        <c:auto val="1"/>
        <c:lblAlgn val="ctr"/>
        <c:lblOffset val="100"/>
        <c:noMultiLvlLbl val="0"/>
      </c:catAx>
      <c:valAx>
        <c:axId val="494705856"/>
        <c:scaling>
          <c:orientation val="minMax"/>
          <c:max val="650"/>
          <c:min val="-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21</xdr:row>
      <xdr:rowOff>14287</xdr:rowOff>
    </xdr:from>
    <xdr:to>
      <xdr:col>11</xdr:col>
      <xdr:colOff>38100</xdr:colOff>
      <xdr:row>35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D271F0-3F88-4F34-B35F-941209CA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6</xdr:row>
      <xdr:rowOff>90487</xdr:rowOff>
    </xdr:from>
    <xdr:to>
      <xdr:col>11</xdr:col>
      <xdr:colOff>28575</xdr:colOff>
      <xdr:row>20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D4CBCA-C9F1-4BB4-BB45-A2D17A3A5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19</xdr:row>
      <xdr:rowOff>166687</xdr:rowOff>
    </xdr:from>
    <xdr:to>
      <xdr:col>8</xdr:col>
      <xdr:colOff>120650</xdr:colOff>
      <xdr:row>34</xdr:row>
      <xdr:rowOff>58737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D3A4FB-1B00-49EA-B7B5-EC70762A7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</xdr:colOff>
      <xdr:row>3</xdr:row>
      <xdr:rowOff>157162</xdr:rowOff>
    </xdr:from>
    <xdr:to>
      <xdr:col>7</xdr:col>
      <xdr:colOff>311150</xdr:colOff>
      <xdr:row>18</xdr:row>
      <xdr:rowOff>49212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B04103-829B-4D1F-B27F-F7C15E720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2">
          <cell r="A2">
            <v>1931</v>
          </cell>
          <cell r="B2">
            <v>449743</v>
          </cell>
          <cell r="C2">
            <v>3532</v>
          </cell>
        </row>
        <row r="3">
          <cell r="A3">
            <v>1932</v>
          </cell>
          <cell r="B3">
            <v>436815</v>
          </cell>
          <cell r="C3">
            <v>3327</v>
          </cell>
        </row>
        <row r="4">
          <cell r="A4">
            <v>1933</v>
          </cell>
          <cell r="B4">
            <v>444523</v>
          </cell>
          <cell r="C4">
            <v>3255</v>
          </cell>
        </row>
        <row r="5">
          <cell r="A5">
            <v>1934</v>
          </cell>
          <cell r="B5">
            <v>433937</v>
          </cell>
          <cell r="C5">
            <v>3156</v>
          </cell>
        </row>
        <row r="6">
          <cell r="A6">
            <v>1935</v>
          </cell>
          <cell r="B6">
            <v>389958</v>
          </cell>
          <cell r="C6">
            <v>3081</v>
          </cell>
        </row>
        <row r="7">
          <cell r="A7">
            <v>1936</v>
          </cell>
          <cell r="B7">
            <v>403446</v>
          </cell>
          <cell r="C7">
            <v>3166</v>
          </cell>
        </row>
        <row r="8">
          <cell r="A8">
            <v>1937</v>
          </cell>
          <cell r="B8">
            <v>423921</v>
          </cell>
          <cell r="C8">
            <v>3443</v>
          </cell>
        </row>
        <row r="9">
          <cell r="A9">
            <v>1938</v>
          </cell>
          <cell r="B9">
            <v>389624</v>
          </cell>
          <cell r="C9">
            <v>3424</v>
          </cell>
        </row>
        <row r="10">
          <cell r="A10">
            <v>1939</v>
          </cell>
          <cell r="B10">
            <v>418591</v>
          </cell>
          <cell r="C10">
            <v>3561</v>
          </cell>
        </row>
        <row r="11">
          <cell r="A11">
            <v>1940</v>
          </cell>
          <cell r="B11">
            <v>438288</v>
          </cell>
          <cell r="C11">
            <v>3640</v>
          </cell>
        </row>
        <row r="12">
          <cell r="A12">
            <v>1941</v>
          </cell>
          <cell r="B12">
            <v>422841</v>
          </cell>
          <cell r="C12">
            <v>3840</v>
          </cell>
        </row>
        <row r="13">
          <cell r="A13">
            <v>1942</v>
          </cell>
          <cell r="B13">
            <v>476935</v>
          </cell>
          <cell r="C13">
            <v>4456</v>
          </cell>
        </row>
        <row r="14">
          <cell r="A14">
            <v>1943</v>
          </cell>
          <cell r="B14">
            <v>542047</v>
          </cell>
          <cell r="C14">
            <v>5000</v>
          </cell>
        </row>
        <row r="15">
          <cell r="A15">
            <v>1944</v>
          </cell>
          <cell r="B15">
            <v>582197</v>
          </cell>
          <cell r="C15">
            <v>5366</v>
          </cell>
        </row>
        <row r="16">
          <cell r="A16">
            <v>1945</v>
          </cell>
          <cell r="B16">
            <v>516497</v>
          </cell>
          <cell r="C16">
            <v>5154</v>
          </cell>
        </row>
        <row r="17">
          <cell r="A17">
            <v>1946</v>
          </cell>
          <cell r="B17">
            <v>523227</v>
          </cell>
          <cell r="C17">
            <v>5130</v>
          </cell>
        </row>
        <row r="18">
          <cell r="A18">
            <v>1947</v>
          </cell>
          <cell r="B18">
            <v>467217</v>
          </cell>
          <cell r="C18">
            <v>5077</v>
          </cell>
        </row>
        <row r="19">
          <cell r="A19">
            <v>1948</v>
          </cell>
          <cell r="B19">
            <v>499644</v>
          </cell>
          <cell r="C19">
            <v>5032</v>
          </cell>
        </row>
        <row r="20">
          <cell r="A20">
            <v>1949</v>
          </cell>
          <cell r="B20">
            <v>430876</v>
          </cell>
          <cell r="C20">
            <v>5148</v>
          </cell>
        </row>
        <row r="21">
          <cell r="A21">
            <v>1950</v>
          </cell>
          <cell r="B21">
            <v>456549</v>
          </cell>
          <cell r="C21">
            <v>5404</v>
          </cell>
        </row>
        <row r="22">
          <cell r="A22">
            <v>1951</v>
          </cell>
          <cell r="B22">
            <v>430988</v>
          </cell>
          <cell r="C22">
            <v>5322</v>
          </cell>
        </row>
        <row r="23">
          <cell r="A23">
            <v>1952</v>
          </cell>
          <cell r="B23">
            <v>426555</v>
          </cell>
          <cell r="C23">
            <v>5323</v>
          </cell>
        </row>
        <row r="24">
          <cell r="A24">
            <v>1953</v>
          </cell>
          <cell r="B24">
            <v>398156</v>
          </cell>
          <cell r="C24">
            <v>5307</v>
          </cell>
        </row>
        <row r="25">
          <cell r="A25">
            <v>1954</v>
          </cell>
          <cell r="B25">
            <v>396776</v>
          </cell>
          <cell r="C25">
            <v>5402</v>
          </cell>
        </row>
        <row r="26">
          <cell r="A26">
            <v>1955</v>
          </cell>
          <cell r="B26">
            <v>390708</v>
          </cell>
          <cell r="C26">
            <v>5407</v>
          </cell>
        </row>
        <row r="27">
          <cell r="A27">
            <v>1956</v>
          </cell>
          <cell r="B27">
            <v>383690</v>
          </cell>
          <cell r="C27">
            <v>5500</v>
          </cell>
        </row>
        <row r="28">
          <cell r="A28">
            <v>1957</v>
          </cell>
          <cell r="B28">
            <v>391363</v>
          </cell>
          <cell r="C28">
            <v>5442</v>
          </cell>
        </row>
        <row r="29">
          <cell r="A29">
            <v>1958</v>
          </cell>
          <cell r="B29">
            <v>374281</v>
          </cell>
          <cell r="C29">
            <v>5442</v>
          </cell>
        </row>
        <row r="30">
          <cell r="A30">
            <v>1959</v>
          </cell>
          <cell r="B30">
            <v>387002</v>
          </cell>
          <cell r="C30">
            <v>5542</v>
          </cell>
        </row>
        <row r="31">
          <cell r="A31">
            <v>1960</v>
          </cell>
          <cell r="B31">
            <v>369484</v>
          </cell>
          <cell r="C31">
            <v>5339</v>
          </cell>
        </row>
        <row r="32">
          <cell r="A32">
            <v>1961</v>
          </cell>
          <cell r="B32">
            <v>366082</v>
          </cell>
          <cell r="C32">
            <v>5358</v>
          </cell>
        </row>
        <row r="33">
          <cell r="A33">
            <v>1962</v>
          </cell>
          <cell r="B33">
            <v>377392</v>
          </cell>
          <cell r="C33">
            <v>5403</v>
          </cell>
        </row>
        <row r="34">
          <cell r="A34">
            <v>1963</v>
          </cell>
          <cell r="B34">
            <v>375575</v>
          </cell>
          <cell r="C34">
            <v>5345</v>
          </cell>
        </row>
        <row r="35">
          <cell r="A35">
            <v>1964</v>
          </cell>
          <cell r="B35">
            <v>382262</v>
          </cell>
          <cell r="C35">
            <v>5435</v>
          </cell>
        </row>
        <row r="36">
          <cell r="A36">
            <v>1965</v>
          </cell>
          <cell r="B36">
            <v>394118</v>
          </cell>
          <cell r="C36">
            <v>5474</v>
          </cell>
        </row>
        <row r="37">
          <cell r="A37">
            <v>1966</v>
          </cell>
          <cell r="B37">
            <v>393019</v>
          </cell>
          <cell r="C37">
            <v>5540</v>
          </cell>
        </row>
        <row r="38">
          <cell r="A38">
            <v>1967</v>
          </cell>
          <cell r="B38">
            <v>428746</v>
          </cell>
          <cell r="C38">
            <v>5836</v>
          </cell>
        </row>
        <row r="39">
          <cell r="A39">
            <v>1968</v>
          </cell>
          <cell r="B39">
            <v>425158</v>
          </cell>
          <cell r="C39">
            <v>5777</v>
          </cell>
        </row>
        <row r="40">
          <cell r="A40">
            <v>1969</v>
          </cell>
          <cell r="B40">
            <v>422096</v>
          </cell>
          <cell r="C40">
            <v>5629</v>
          </cell>
        </row>
        <row r="41">
          <cell r="A41">
            <v>1970</v>
          </cell>
          <cell r="B41">
            <v>433280</v>
          </cell>
          <cell r="C41">
            <v>5704</v>
          </cell>
        </row>
      </sheetData>
      <sheetData sheetId="95">
        <row r="2">
          <cell r="A2">
            <v>1931</v>
          </cell>
        </row>
        <row r="3">
          <cell r="A3">
            <v>1932</v>
          </cell>
          <cell r="B3">
            <v>-12928</v>
          </cell>
          <cell r="C3">
            <v>-205</v>
          </cell>
        </row>
        <row r="4">
          <cell r="A4">
            <v>1933</v>
          </cell>
          <cell r="B4">
            <v>7708</v>
          </cell>
          <cell r="C4">
            <v>-72</v>
          </cell>
        </row>
        <row r="5">
          <cell r="A5">
            <v>1934</v>
          </cell>
          <cell r="B5">
            <v>-10586</v>
          </cell>
          <cell r="C5">
            <v>-99</v>
          </cell>
        </row>
        <row r="6">
          <cell r="A6">
            <v>1935</v>
          </cell>
          <cell r="B6">
            <v>-43979</v>
          </cell>
          <cell r="C6">
            <v>-75</v>
          </cell>
        </row>
        <row r="7">
          <cell r="A7">
            <v>1936</v>
          </cell>
          <cell r="B7">
            <v>13488</v>
          </cell>
          <cell r="C7">
            <v>85</v>
          </cell>
        </row>
        <row r="8">
          <cell r="A8">
            <v>1937</v>
          </cell>
          <cell r="B8">
            <v>20475</v>
          </cell>
          <cell r="C8">
            <v>277</v>
          </cell>
        </row>
        <row r="9">
          <cell r="A9">
            <v>1938</v>
          </cell>
          <cell r="B9">
            <v>-34297</v>
          </cell>
          <cell r="C9">
            <v>-19</v>
          </cell>
        </row>
        <row r="10">
          <cell r="A10">
            <v>1939</v>
          </cell>
          <cell r="B10">
            <v>28967</v>
          </cell>
          <cell r="C10">
            <v>137</v>
          </cell>
        </row>
        <row r="11">
          <cell r="A11">
            <v>1940</v>
          </cell>
          <cell r="B11">
            <v>19697</v>
          </cell>
          <cell r="C11">
            <v>79</v>
          </cell>
        </row>
        <row r="12">
          <cell r="A12">
            <v>1941</v>
          </cell>
          <cell r="B12">
            <v>-15447</v>
          </cell>
          <cell r="C12">
            <v>200</v>
          </cell>
        </row>
        <row r="13">
          <cell r="A13">
            <v>1942</v>
          </cell>
          <cell r="B13">
            <v>54094</v>
          </cell>
          <cell r="C13">
            <v>616</v>
          </cell>
        </row>
        <row r="14">
          <cell r="A14">
            <v>1943</v>
          </cell>
          <cell r="B14">
            <v>65112</v>
          </cell>
          <cell r="C14">
            <v>544</v>
          </cell>
        </row>
        <row r="15">
          <cell r="A15">
            <v>1944</v>
          </cell>
          <cell r="B15">
            <v>40150</v>
          </cell>
          <cell r="C15">
            <v>366</v>
          </cell>
        </row>
        <row r="16">
          <cell r="A16">
            <v>1945</v>
          </cell>
          <cell r="B16">
            <v>-65700</v>
          </cell>
          <cell r="C16">
            <v>-212</v>
          </cell>
        </row>
        <row r="17">
          <cell r="A17">
            <v>1946</v>
          </cell>
          <cell r="B17">
            <v>6730</v>
          </cell>
          <cell r="C17">
            <v>-24</v>
          </cell>
        </row>
        <row r="18">
          <cell r="A18">
            <v>1947</v>
          </cell>
          <cell r="B18">
            <v>-56010</v>
          </cell>
          <cell r="C18">
            <v>-53</v>
          </cell>
        </row>
        <row r="19">
          <cell r="A19">
            <v>1948</v>
          </cell>
          <cell r="B19">
            <v>32427</v>
          </cell>
          <cell r="C19">
            <v>-45</v>
          </cell>
        </row>
        <row r="20">
          <cell r="A20">
            <v>1949</v>
          </cell>
          <cell r="B20">
            <v>-68768</v>
          </cell>
          <cell r="C20">
            <v>116</v>
          </cell>
        </row>
        <row r="21">
          <cell r="A21">
            <v>1950</v>
          </cell>
          <cell r="B21">
            <v>25673</v>
          </cell>
          <cell r="C21">
            <v>256</v>
          </cell>
        </row>
        <row r="22">
          <cell r="A22">
            <v>1951</v>
          </cell>
          <cell r="B22">
            <v>-25561</v>
          </cell>
          <cell r="C22">
            <v>-82</v>
          </cell>
        </row>
        <row r="23">
          <cell r="A23">
            <v>1952</v>
          </cell>
          <cell r="B23">
            <v>-4433</v>
          </cell>
          <cell r="C23">
            <v>1</v>
          </cell>
        </row>
        <row r="24">
          <cell r="A24">
            <v>1953</v>
          </cell>
          <cell r="B24">
            <v>-28399</v>
          </cell>
          <cell r="C24">
            <v>-16</v>
          </cell>
        </row>
        <row r="25">
          <cell r="A25">
            <v>1954</v>
          </cell>
          <cell r="B25">
            <v>-1380</v>
          </cell>
          <cell r="C25">
            <v>95</v>
          </cell>
        </row>
        <row r="26">
          <cell r="A26">
            <v>1955</v>
          </cell>
          <cell r="B26">
            <v>-6068</v>
          </cell>
          <cell r="C26">
            <v>5</v>
          </cell>
        </row>
        <row r="27">
          <cell r="A27">
            <v>1956</v>
          </cell>
          <cell r="B27">
            <v>-7018</v>
          </cell>
          <cell r="C27">
            <v>93</v>
          </cell>
        </row>
        <row r="28">
          <cell r="A28">
            <v>1957</v>
          </cell>
          <cell r="B28">
            <v>7673</v>
          </cell>
          <cell r="C28">
            <v>-58</v>
          </cell>
        </row>
        <row r="29">
          <cell r="A29">
            <v>1958</v>
          </cell>
          <cell r="B29">
            <v>-17082</v>
          </cell>
          <cell r="C29">
            <v>0</v>
          </cell>
        </row>
        <row r="30">
          <cell r="A30">
            <v>1959</v>
          </cell>
          <cell r="B30">
            <v>12721</v>
          </cell>
          <cell r="C30">
            <v>100</v>
          </cell>
        </row>
        <row r="31">
          <cell r="A31">
            <v>1960</v>
          </cell>
          <cell r="B31">
            <v>-17518</v>
          </cell>
          <cell r="C31">
            <v>-203</v>
          </cell>
        </row>
        <row r="32">
          <cell r="A32">
            <v>1961</v>
          </cell>
          <cell r="B32">
            <v>-3402</v>
          </cell>
          <cell r="C32">
            <v>19</v>
          </cell>
        </row>
        <row r="33">
          <cell r="A33">
            <v>1962</v>
          </cell>
          <cell r="B33">
            <v>11310</v>
          </cell>
          <cell r="C33">
            <v>45</v>
          </cell>
        </row>
        <row r="34">
          <cell r="A34">
            <v>1963</v>
          </cell>
          <cell r="B34">
            <v>-1817</v>
          </cell>
          <cell r="C34">
            <v>-58</v>
          </cell>
        </row>
        <row r="35">
          <cell r="A35">
            <v>1964</v>
          </cell>
          <cell r="B35">
            <v>6687</v>
          </cell>
          <cell r="C35">
            <v>90</v>
          </cell>
        </row>
        <row r="36">
          <cell r="A36">
            <v>1965</v>
          </cell>
          <cell r="B36">
            <v>11856</v>
          </cell>
          <cell r="C36">
            <v>39</v>
          </cell>
        </row>
        <row r="37">
          <cell r="A37">
            <v>1966</v>
          </cell>
          <cell r="B37">
            <v>-1099</v>
          </cell>
          <cell r="C37">
            <v>66</v>
          </cell>
        </row>
        <row r="38">
          <cell r="A38">
            <v>1967</v>
          </cell>
          <cell r="B38">
            <v>35727</v>
          </cell>
          <cell r="C38">
            <v>296</v>
          </cell>
        </row>
        <row r="39">
          <cell r="A39">
            <v>1968</v>
          </cell>
          <cell r="B39">
            <v>-3588</v>
          </cell>
          <cell r="C39">
            <v>-59</v>
          </cell>
        </row>
        <row r="40">
          <cell r="A40">
            <v>1969</v>
          </cell>
          <cell r="B40">
            <v>-3062</v>
          </cell>
          <cell r="C40">
            <v>-148</v>
          </cell>
        </row>
        <row r="41">
          <cell r="A41">
            <v>1970</v>
          </cell>
          <cell r="B41">
            <v>11184</v>
          </cell>
          <cell r="C41">
            <v>75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FD12-B50A-48F1-B67B-A17A38439F34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64</v>
      </c>
    </row>
    <row r="2" spans="1:2" x14ac:dyDescent="0.35">
      <c r="A2" t="s">
        <v>67</v>
      </c>
    </row>
    <row r="4" spans="1:2" x14ac:dyDescent="0.35">
      <c r="A4" t="s">
        <v>65</v>
      </c>
      <c r="B4" s="24">
        <v>44729</v>
      </c>
    </row>
    <row r="6" spans="1:2" x14ac:dyDescent="0.35">
      <c r="A6" s="25" t="s">
        <v>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76B3-CC88-41A0-B9B8-F06980DC74A6}">
  <dimension ref="A1:AQ45"/>
  <sheetViews>
    <sheetView workbookViewId="0"/>
  </sheetViews>
  <sheetFormatPr defaultRowHeight="14.5" x14ac:dyDescent="0.35"/>
  <sheetData>
    <row r="1" spans="1:43" x14ac:dyDescent="0.35">
      <c r="A1" s="1" t="s">
        <v>0</v>
      </c>
      <c r="B1" s="1" t="s">
        <v>1</v>
      </c>
      <c r="C1" s="1" t="s">
        <v>2</v>
      </c>
      <c r="F1" s="2" t="s">
        <v>3</v>
      </c>
      <c r="G1" s="2" t="s">
        <v>4</v>
      </c>
      <c r="I1" t="s">
        <v>5</v>
      </c>
      <c r="J1">
        <v>0</v>
      </c>
      <c r="L1" t="s">
        <v>6</v>
      </c>
      <c r="M1" s="3" t="s">
        <v>1</v>
      </c>
      <c r="O1" t="s">
        <v>5</v>
      </c>
      <c r="P1">
        <v>0</v>
      </c>
      <c r="R1" t="s">
        <v>6</v>
      </c>
      <c r="S1" s="3" t="s">
        <v>2</v>
      </c>
      <c r="U1" t="s">
        <v>5</v>
      </c>
      <c r="V1">
        <v>0</v>
      </c>
      <c r="X1" t="s">
        <v>6</v>
      </c>
      <c r="Y1" s="3" t="s">
        <v>1</v>
      </c>
      <c r="AA1" t="s">
        <v>5</v>
      </c>
      <c r="AB1">
        <v>0</v>
      </c>
      <c r="AD1" t="s">
        <v>6</v>
      </c>
      <c r="AE1" s="3" t="s">
        <v>2</v>
      </c>
      <c r="AG1" t="s">
        <v>5</v>
      </c>
      <c r="AH1">
        <v>0</v>
      </c>
      <c r="AJ1" t="s">
        <v>6</v>
      </c>
      <c r="AM1" t="s">
        <v>5</v>
      </c>
      <c r="AN1">
        <v>0</v>
      </c>
      <c r="AP1" t="s">
        <v>6</v>
      </c>
    </row>
    <row r="2" spans="1:43" ht="15" thickBot="1" x14ac:dyDescent="0.4">
      <c r="A2">
        <v>1931</v>
      </c>
      <c r="B2">
        <v>449743</v>
      </c>
      <c r="C2">
        <v>3532</v>
      </c>
      <c r="E2">
        <v>1</v>
      </c>
      <c r="F2" t="e">
        <f ca="1">GRANGER_TEST($B$2:$B$41,$C$2:$C$41,$E2)</f>
        <v>#NAME?</v>
      </c>
      <c r="G2" t="e">
        <f ca="1">GRANGER_TEST($C$2:$C$41,$B$2:$B$41,$E2)</f>
        <v>#NAME?</v>
      </c>
    </row>
    <row r="3" spans="1:43" ht="15" thickTop="1" x14ac:dyDescent="0.35">
      <c r="A3">
        <v>1932</v>
      </c>
      <c r="B3">
        <v>436815</v>
      </c>
      <c r="C3">
        <v>3327</v>
      </c>
      <c r="E3">
        <v>2</v>
      </c>
      <c r="F3" t="e">
        <f ca="1">GRANGER_TEST($B$2:$B$41,$C$2:$C$41,$E3)</f>
        <v>#NAME?</v>
      </c>
      <c r="G3" t="e">
        <f ca="1">GRANGER_TEST($C$2:$C$41,$B$2:$B$41,$E3)</f>
        <v>#NAME?</v>
      </c>
      <c r="I3" s="4" t="s">
        <v>7</v>
      </c>
      <c r="J3" s="4" t="s">
        <v>8</v>
      </c>
      <c r="L3" t="s">
        <v>9</v>
      </c>
      <c r="M3" s="5" t="s">
        <v>10</v>
      </c>
      <c r="O3" s="4" t="s">
        <v>7</v>
      </c>
      <c r="P3" s="4" t="s">
        <v>8</v>
      </c>
      <c r="R3" t="s">
        <v>9</v>
      </c>
      <c r="S3" s="5" t="s">
        <v>10</v>
      </c>
      <c r="U3" s="4" t="s">
        <v>7</v>
      </c>
      <c r="V3" s="4" t="s">
        <v>8</v>
      </c>
      <c r="X3" t="s">
        <v>9</v>
      </c>
      <c r="Y3" s="5" t="s">
        <v>10</v>
      </c>
      <c r="AA3" s="4" t="s">
        <v>7</v>
      </c>
      <c r="AB3" s="4" t="s">
        <v>8</v>
      </c>
      <c r="AD3" t="s">
        <v>9</v>
      </c>
      <c r="AE3" s="5" t="s">
        <v>10</v>
      </c>
      <c r="AG3" s="4" t="s">
        <v>7</v>
      </c>
      <c r="AH3" s="4" t="s">
        <v>8</v>
      </c>
      <c r="AJ3" t="s">
        <v>9</v>
      </c>
      <c r="AK3" s="5" t="s">
        <v>10</v>
      </c>
      <c r="AM3" s="4" t="s">
        <v>7</v>
      </c>
      <c r="AN3" s="4" t="s">
        <v>8</v>
      </c>
      <c r="AP3" t="s">
        <v>9</v>
      </c>
      <c r="AQ3" s="5" t="s">
        <v>10</v>
      </c>
    </row>
    <row r="4" spans="1:43" x14ac:dyDescent="0.35">
      <c r="A4">
        <v>1933</v>
      </c>
      <c r="B4">
        <v>444523</v>
      </c>
      <c r="C4">
        <v>3255</v>
      </c>
      <c r="E4">
        <v>3</v>
      </c>
      <c r="F4" t="e">
        <f ca="1">GRANGER_TEST($B$2:$B$41,$C$2:$C$41,$E4)</f>
        <v>#NAME?</v>
      </c>
      <c r="G4" t="e">
        <f ca="1">GRANGER_TEST($C$2:$C$41,$B$2:$B$41,$E4)</f>
        <v>#NAME?</v>
      </c>
      <c r="I4">
        <v>1</v>
      </c>
      <c r="J4" t="e">
        <f t="array" aca="1" ref="J4:J43" ca="1">ADIFF(B2:B41,J1)</f>
        <v>#NAME?</v>
      </c>
      <c r="L4" t="s">
        <v>11</v>
      </c>
      <c r="M4" s="7" t="s">
        <v>12</v>
      </c>
      <c r="O4">
        <v>1</v>
      </c>
      <c r="P4" t="e">
        <f t="array" aca="1" ref="P4:P43" ca="1">ADIFF(C2:C41,P1)</f>
        <v>#NAME?</v>
      </c>
      <c r="R4" t="s">
        <v>11</v>
      </c>
      <c r="S4" s="7" t="s">
        <v>12</v>
      </c>
      <c r="U4">
        <v>1</v>
      </c>
      <c r="V4" t="e">
        <f t="array" aca="1" ref="V4:V45" ca="1">ADIFF(B2:B43,V1)</f>
        <v>#NAME?</v>
      </c>
      <c r="X4" t="s">
        <v>11</v>
      </c>
      <c r="Y4" s="7" t="s">
        <v>13</v>
      </c>
      <c r="AA4">
        <v>1</v>
      </c>
      <c r="AB4" t="e">
        <f t="array" aca="1" ref="AB4:AB45" ca="1">ADIFF(C2:C43,AB1)</f>
        <v>#NAME?</v>
      </c>
      <c r="AD4" t="s">
        <v>11</v>
      </c>
      <c r="AE4" s="7" t="s">
        <v>13</v>
      </c>
      <c r="AG4">
        <v>1</v>
      </c>
      <c r="AH4" t="e">
        <f t="array" aca="1" ref="AH4:AH45" ca="1">ADIFF(B2:B43,AH1)</f>
        <v>#NAME?</v>
      </c>
      <c r="AJ4" t="s">
        <v>11</v>
      </c>
      <c r="AK4" s="7" t="s">
        <v>13</v>
      </c>
      <c r="AM4">
        <v>1</v>
      </c>
      <c r="AN4" t="e">
        <f t="array" aca="1" ref="AN4:AN45" ca="1">ADIFF(C2:C43,AN1)</f>
        <v>#NAME?</v>
      </c>
      <c r="AP4" t="s">
        <v>11</v>
      </c>
      <c r="AQ4" s="7" t="s">
        <v>13</v>
      </c>
    </row>
    <row r="5" spans="1:43" x14ac:dyDescent="0.35">
      <c r="A5">
        <v>1934</v>
      </c>
      <c r="B5">
        <v>433937</v>
      </c>
      <c r="C5">
        <v>3156</v>
      </c>
      <c r="E5">
        <v>4</v>
      </c>
      <c r="F5" t="e">
        <f ca="1">GRANGER_TEST($B$2:$B$41,$C$2:$C$41,$E5)</f>
        <v>#NAME?</v>
      </c>
      <c r="G5" t="e">
        <f ca="1">GRANGER_TEST($C$2:$C$41,$B$2:$B$41,$E5)</f>
        <v>#NAME?</v>
      </c>
      <c r="I5">
        <f>I4+1</f>
        <v>2</v>
      </c>
      <c r="J5" t="e">
        <f ca="1"/>
        <v>#NAME?</v>
      </c>
      <c r="L5" t="s">
        <v>14</v>
      </c>
      <c r="M5" s="7" t="s">
        <v>12</v>
      </c>
      <c r="O5">
        <f>O4+1</f>
        <v>2</v>
      </c>
      <c r="P5" t="e">
        <f ca="1"/>
        <v>#NAME?</v>
      </c>
      <c r="R5" t="s">
        <v>14</v>
      </c>
      <c r="S5" s="7" t="s">
        <v>12</v>
      </c>
      <c r="U5">
        <f>U4+1</f>
        <v>2</v>
      </c>
      <c r="V5" t="e">
        <f ca="1"/>
        <v>#NAME?</v>
      </c>
      <c r="X5" t="s">
        <v>14</v>
      </c>
      <c r="Y5" s="7" t="s">
        <v>12</v>
      </c>
      <c r="AA5">
        <f>AA4+1</f>
        <v>2</v>
      </c>
      <c r="AB5" t="e">
        <f ca="1"/>
        <v>#NAME?</v>
      </c>
      <c r="AD5" t="s">
        <v>14</v>
      </c>
      <c r="AE5" s="7" t="s">
        <v>12</v>
      </c>
      <c r="AG5">
        <f>AG4+1</f>
        <v>2</v>
      </c>
      <c r="AH5" t="e">
        <f ca="1"/>
        <v>#NAME?</v>
      </c>
      <c r="AJ5" t="s">
        <v>14</v>
      </c>
      <c r="AK5" s="7" t="s">
        <v>13</v>
      </c>
      <c r="AM5">
        <f>AM4+1</f>
        <v>2</v>
      </c>
      <c r="AN5" t="e">
        <f ca="1"/>
        <v>#NAME?</v>
      </c>
      <c r="AP5" t="s">
        <v>14</v>
      </c>
      <c r="AQ5" s="7" t="s">
        <v>13</v>
      </c>
    </row>
    <row r="6" spans="1:43" x14ac:dyDescent="0.35">
      <c r="A6">
        <v>1935</v>
      </c>
      <c r="B6">
        <v>389958</v>
      </c>
      <c r="C6">
        <v>3081</v>
      </c>
      <c r="I6">
        <f t="shared" ref="I6:I43" si="0">I5+1</f>
        <v>3</v>
      </c>
      <c r="J6" t="e">
        <f ca="1"/>
        <v>#NAME?</v>
      </c>
      <c r="L6" t="s">
        <v>15</v>
      </c>
      <c r="M6" s="8">
        <f ca="1">IF(M3&lt;&gt;"schwert",0,ROUND(12*(COUNT(J4:J43)/100)^(1/4),0))</f>
        <v>0</v>
      </c>
      <c r="O6">
        <f t="shared" ref="O6:O43" si="1">O5+1</f>
        <v>3</v>
      </c>
      <c r="P6" t="e">
        <f ca="1"/>
        <v>#NAME?</v>
      </c>
      <c r="R6" t="s">
        <v>15</v>
      </c>
      <c r="S6" s="8">
        <f ca="1">IF(S3&lt;&gt;"schwert",0,ROUND(12*(COUNT(P4:P43)/100)^(1/4),0))</f>
        <v>0</v>
      </c>
      <c r="U6">
        <f t="shared" ref="U6:U45" si="2">U5+1</f>
        <v>3</v>
      </c>
      <c r="V6" t="e">
        <f ca="1"/>
        <v>#NAME?</v>
      </c>
      <c r="X6" t="s">
        <v>15</v>
      </c>
      <c r="Y6" s="8">
        <f ca="1">IF(Y3&lt;&gt;"schwert",0,ROUND(12*(COUNT(V4:V45)/100)^(1/4),0))</f>
        <v>0</v>
      </c>
      <c r="AA6">
        <f t="shared" ref="AA6:AA45" si="3">AA5+1</f>
        <v>3</v>
      </c>
      <c r="AB6" t="e">
        <f ca="1"/>
        <v>#NAME?</v>
      </c>
      <c r="AD6" t="s">
        <v>15</v>
      </c>
      <c r="AE6" s="8">
        <f ca="1">IF(AE3&lt;&gt;"schwert",0,ROUND(12*(COUNT(AB4:AB45)/100)^(1/4),0))</f>
        <v>0</v>
      </c>
      <c r="AG6">
        <f t="shared" ref="AG6:AG45" si="4">AG5+1</f>
        <v>3</v>
      </c>
      <c r="AH6" t="e">
        <f ca="1"/>
        <v>#NAME?</v>
      </c>
      <c r="AJ6" t="s">
        <v>15</v>
      </c>
      <c r="AK6" s="8">
        <f ca="1">IF(AK3&lt;&gt;"schwert",0,ROUND(12*(COUNT(AH4:AH45)/100)^(1/4),0))</f>
        <v>0</v>
      </c>
      <c r="AM6">
        <f t="shared" ref="AM6:AM45" si="5">AM5+1</f>
        <v>3</v>
      </c>
      <c r="AN6" t="e">
        <f ca="1"/>
        <v>#NAME?</v>
      </c>
      <c r="AP6" t="s">
        <v>15</v>
      </c>
      <c r="AQ6" s="8">
        <f ca="1">IF(AQ3&lt;&gt;"schwert",0,ROUND(12*(COUNT(AN4:AN45)/100)^(1/4),0))</f>
        <v>0</v>
      </c>
    </row>
    <row r="7" spans="1:43" x14ac:dyDescent="0.35">
      <c r="A7">
        <v>1936</v>
      </c>
      <c r="B7">
        <v>403446</v>
      </c>
      <c r="C7">
        <v>3166</v>
      </c>
      <c r="I7">
        <f t="shared" si="0"/>
        <v>4</v>
      </c>
      <c r="J7" t="e">
        <f ca="1"/>
        <v>#NAME?</v>
      </c>
      <c r="L7" t="s">
        <v>16</v>
      </c>
      <c r="M7" s="9">
        <v>0.05</v>
      </c>
      <c r="O7">
        <f t="shared" si="1"/>
        <v>4</v>
      </c>
      <c r="P7" t="e">
        <f ca="1"/>
        <v>#NAME?</v>
      </c>
      <c r="R7" t="s">
        <v>16</v>
      </c>
      <c r="S7" s="9">
        <v>0.05</v>
      </c>
      <c r="U7">
        <f t="shared" si="2"/>
        <v>4</v>
      </c>
      <c r="V7" t="e">
        <f ca="1"/>
        <v>#NAME?</v>
      </c>
      <c r="X7" t="s">
        <v>16</v>
      </c>
      <c r="Y7" s="9">
        <v>0.05</v>
      </c>
      <c r="AA7">
        <f t="shared" si="3"/>
        <v>4</v>
      </c>
      <c r="AB7" t="e">
        <f ca="1"/>
        <v>#NAME?</v>
      </c>
      <c r="AD7" t="s">
        <v>16</v>
      </c>
      <c r="AE7" s="9">
        <v>0.05</v>
      </c>
      <c r="AG7">
        <f t="shared" si="4"/>
        <v>4</v>
      </c>
      <c r="AH7" t="e">
        <f ca="1"/>
        <v>#NAME?</v>
      </c>
      <c r="AJ7" t="s">
        <v>16</v>
      </c>
      <c r="AK7" s="9">
        <v>0.05</v>
      </c>
      <c r="AM7">
        <f t="shared" si="5"/>
        <v>4</v>
      </c>
      <c r="AN7" t="e">
        <f ca="1"/>
        <v>#NAME?</v>
      </c>
      <c r="AP7" t="s">
        <v>16</v>
      </c>
      <c r="AQ7" s="9">
        <v>0.05</v>
      </c>
    </row>
    <row r="8" spans="1:43" x14ac:dyDescent="0.35">
      <c r="A8">
        <v>1937</v>
      </c>
      <c r="B8">
        <v>423921</v>
      </c>
      <c r="C8">
        <v>3443</v>
      </c>
      <c r="I8">
        <f t="shared" si="0"/>
        <v>5</v>
      </c>
      <c r="J8" t="e">
        <f ca="1"/>
        <v>#NAME?</v>
      </c>
      <c r="O8">
        <f t="shared" si="1"/>
        <v>5</v>
      </c>
      <c r="P8" t="e">
        <f ca="1"/>
        <v>#NAME?</v>
      </c>
      <c r="U8">
        <f t="shared" si="2"/>
        <v>5</v>
      </c>
      <c r="V8" t="e">
        <f ca="1"/>
        <v>#NAME?</v>
      </c>
      <c r="AA8">
        <f t="shared" si="3"/>
        <v>5</v>
      </c>
      <c r="AB8" t="e">
        <f ca="1"/>
        <v>#NAME?</v>
      </c>
      <c r="AG8">
        <f t="shared" si="4"/>
        <v>5</v>
      </c>
      <c r="AH8" t="e">
        <f ca="1"/>
        <v>#NAME?</v>
      </c>
      <c r="AM8">
        <f t="shared" si="5"/>
        <v>5</v>
      </c>
      <c r="AN8" t="e">
        <f ca="1"/>
        <v>#NAME?</v>
      </c>
    </row>
    <row r="9" spans="1:43" x14ac:dyDescent="0.35">
      <c r="A9">
        <v>1938</v>
      </c>
      <c r="B9">
        <v>389624</v>
      </c>
      <c r="C9">
        <v>3424</v>
      </c>
      <c r="I9">
        <f t="shared" si="0"/>
        <v>6</v>
      </c>
      <c r="J9" t="e">
        <f ca="1"/>
        <v>#NAME?</v>
      </c>
      <c r="L9" t="e">
        <f t="array" aca="1" ref="L9:M16" ca="1">ADFTEST(J4:J43,TRUE,M6,M3,0,M7)</f>
        <v>#NAME?</v>
      </c>
      <c r="M9" s="10" t="e">
        <f ca="1"/>
        <v>#NAME?</v>
      </c>
      <c r="O9">
        <f t="shared" si="1"/>
        <v>6</v>
      </c>
      <c r="P9" t="e">
        <f ca="1"/>
        <v>#NAME?</v>
      </c>
      <c r="R9" t="e">
        <f t="array" aca="1" ref="R9:S16" ca="1">ADFTEST(P4:P43,TRUE,S6,S3,0,S7)</f>
        <v>#NAME?</v>
      </c>
      <c r="S9" s="10" t="e">
        <f ca="1"/>
        <v>#NAME?</v>
      </c>
      <c r="U9">
        <f t="shared" si="2"/>
        <v>6</v>
      </c>
      <c r="V9" t="e">
        <f ca="1"/>
        <v>#NAME?</v>
      </c>
      <c r="X9" t="e">
        <f t="array" aca="1" ref="X9:Y16" ca="1">ADFTEST(V4:V45,TRUE,Y6,Y3,1,Y7)</f>
        <v>#NAME?</v>
      </c>
      <c r="Y9" s="10" t="e">
        <f ca="1"/>
        <v>#NAME?</v>
      </c>
      <c r="AA9">
        <f t="shared" si="3"/>
        <v>6</v>
      </c>
      <c r="AB9" t="e">
        <f ca="1"/>
        <v>#NAME?</v>
      </c>
      <c r="AD9" t="e">
        <f t="array" aca="1" ref="AD9:AE16" ca="1">ADFTEST(AB4:AB45,TRUE,AE6,AE3,1,AE7)</f>
        <v>#NAME?</v>
      </c>
      <c r="AE9" s="10" t="e">
        <f ca="1"/>
        <v>#NAME?</v>
      </c>
      <c r="AG9">
        <f t="shared" si="4"/>
        <v>6</v>
      </c>
      <c r="AH9" t="e">
        <f ca="1"/>
        <v>#NAME?</v>
      </c>
      <c r="AJ9" t="e">
        <f t="array" aca="1" ref="AJ9:AK16" ca="1">ADFTEST(AH4:AH45,TRUE,AK6,AK3,2,AK7)</f>
        <v>#NAME?</v>
      </c>
      <c r="AK9" s="10" t="e">
        <f ca="1"/>
        <v>#NAME?</v>
      </c>
      <c r="AM9">
        <f t="shared" si="5"/>
        <v>6</v>
      </c>
      <c r="AN9" t="e">
        <f ca="1"/>
        <v>#NAME?</v>
      </c>
      <c r="AP9" t="e">
        <f t="array" aca="1" ref="AP9:AQ16" ca="1">ADFTEST(AN4:AN45,TRUE,AQ6,AQ3,2,AQ7)</f>
        <v>#NAME?</v>
      </c>
      <c r="AQ9" s="10" t="e">
        <f ca="1"/>
        <v>#NAME?</v>
      </c>
    </row>
    <row r="10" spans="1:43" x14ac:dyDescent="0.35">
      <c r="A10">
        <v>1939</v>
      </c>
      <c r="B10">
        <v>418591</v>
      </c>
      <c r="C10">
        <v>3561</v>
      </c>
      <c r="I10">
        <f t="shared" si="0"/>
        <v>7</v>
      </c>
      <c r="J10" t="e">
        <f ca="1"/>
        <v>#NAME?</v>
      </c>
      <c r="L10" t="e">
        <f ca="1"/>
        <v>#NAME?</v>
      </c>
      <c r="M10" s="8" t="e">
        <f ca="1"/>
        <v>#NAME?</v>
      </c>
      <c r="O10">
        <f t="shared" si="1"/>
        <v>7</v>
      </c>
      <c r="P10" t="e">
        <f ca="1"/>
        <v>#NAME?</v>
      </c>
      <c r="R10" t="e">
        <f ca="1"/>
        <v>#NAME?</v>
      </c>
      <c r="S10" s="8" t="e">
        <f ca="1"/>
        <v>#NAME?</v>
      </c>
      <c r="U10">
        <f t="shared" si="2"/>
        <v>7</v>
      </c>
      <c r="V10" t="e">
        <f ca="1"/>
        <v>#NAME?</v>
      </c>
      <c r="X10" t="e">
        <f ca="1"/>
        <v>#NAME?</v>
      </c>
      <c r="Y10" s="8" t="e">
        <f ca="1"/>
        <v>#NAME?</v>
      </c>
      <c r="AA10">
        <f t="shared" si="3"/>
        <v>7</v>
      </c>
      <c r="AB10" t="e">
        <f ca="1"/>
        <v>#NAME?</v>
      </c>
      <c r="AD10" t="e">
        <f ca="1"/>
        <v>#NAME?</v>
      </c>
      <c r="AE10" s="8" t="e">
        <f ca="1"/>
        <v>#NAME?</v>
      </c>
      <c r="AG10">
        <f t="shared" si="4"/>
        <v>7</v>
      </c>
      <c r="AH10" t="e">
        <f ca="1"/>
        <v>#NAME?</v>
      </c>
      <c r="AJ10" t="e">
        <f ca="1"/>
        <v>#NAME?</v>
      </c>
      <c r="AK10" s="8" t="e">
        <f ca="1"/>
        <v>#NAME?</v>
      </c>
      <c r="AM10">
        <f t="shared" si="5"/>
        <v>7</v>
      </c>
      <c r="AN10" t="e">
        <f ca="1"/>
        <v>#NAME?</v>
      </c>
      <c r="AP10" t="e">
        <f ca="1"/>
        <v>#NAME?</v>
      </c>
      <c r="AQ10" s="8" t="e">
        <f ca="1"/>
        <v>#NAME?</v>
      </c>
    </row>
    <row r="11" spans="1:43" x14ac:dyDescent="0.35">
      <c r="A11">
        <v>1940</v>
      </c>
      <c r="B11">
        <v>438288</v>
      </c>
      <c r="C11">
        <v>3640</v>
      </c>
      <c r="I11">
        <f t="shared" si="0"/>
        <v>8</v>
      </c>
      <c r="J11" t="e">
        <f ca="1"/>
        <v>#NAME?</v>
      </c>
      <c r="L11" t="e">
        <f ca="1"/>
        <v>#NAME?</v>
      </c>
      <c r="M11" s="7" t="e">
        <f ca="1"/>
        <v>#NAME?</v>
      </c>
      <c r="O11">
        <f t="shared" si="1"/>
        <v>8</v>
      </c>
      <c r="P11" t="e">
        <f ca="1"/>
        <v>#NAME?</v>
      </c>
      <c r="R11" t="e">
        <f ca="1"/>
        <v>#NAME?</v>
      </c>
      <c r="S11" s="7" t="e">
        <f ca="1"/>
        <v>#NAME?</v>
      </c>
      <c r="U11">
        <f t="shared" si="2"/>
        <v>8</v>
      </c>
      <c r="V11" t="e">
        <f ca="1"/>
        <v>#NAME?</v>
      </c>
      <c r="X11" t="e">
        <f ca="1"/>
        <v>#NAME?</v>
      </c>
      <c r="Y11" s="7" t="e">
        <f ca="1"/>
        <v>#NAME?</v>
      </c>
      <c r="AA11">
        <f t="shared" si="3"/>
        <v>8</v>
      </c>
      <c r="AB11" t="e">
        <f ca="1"/>
        <v>#NAME?</v>
      </c>
      <c r="AD11" t="e">
        <f ca="1"/>
        <v>#NAME?</v>
      </c>
      <c r="AE11" s="7" t="e">
        <f ca="1"/>
        <v>#NAME?</v>
      </c>
      <c r="AG11">
        <f t="shared" si="4"/>
        <v>8</v>
      </c>
      <c r="AH11" t="e">
        <f ca="1"/>
        <v>#NAME?</v>
      </c>
      <c r="AJ11" t="e">
        <f ca="1"/>
        <v>#NAME?</v>
      </c>
      <c r="AK11" s="7" t="e">
        <f ca="1"/>
        <v>#NAME?</v>
      </c>
      <c r="AM11">
        <f t="shared" si="5"/>
        <v>8</v>
      </c>
      <c r="AN11" t="e">
        <f ca="1"/>
        <v>#NAME?</v>
      </c>
      <c r="AP11" t="e">
        <f ca="1"/>
        <v>#NAME?</v>
      </c>
      <c r="AQ11" s="7" t="e">
        <f ca="1"/>
        <v>#NAME?</v>
      </c>
    </row>
    <row r="12" spans="1:43" x14ac:dyDescent="0.35">
      <c r="A12">
        <v>1941</v>
      </c>
      <c r="B12">
        <v>422841</v>
      </c>
      <c r="C12">
        <v>3840</v>
      </c>
      <c r="I12">
        <f t="shared" si="0"/>
        <v>9</v>
      </c>
      <c r="J12" t="e">
        <f ca="1"/>
        <v>#NAME?</v>
      </c>
      <c r="L12" t="e">
        <f ca="1"/>
        <v>#NAME?</v>
      </c>
      <c r="M12" s="8" t="e">
        <f ca="1"/>
        <v>#NAME?</v>
      </c>
      <c r="O12">
        <f t="shared" si="1"/>
        <v>9</v>
      </c>
      <c r="P12" t="e">
        <f ca="1"/>
        <v>#NAME?</v>
      </c>
      <c r="R12" t="e">
        <f ca="1"/>
        <v>#NAME?</v>
      </c>
      <c r="S12" s="8" t="e">
        <f ca="1"/>
        <v>#NAME?</v>
      </c>
      <c r="U12">
        <f t="shared" si="2"/>
        <v>9</v>
      </c>
      <c r="V12" t="e">
        <f ca="1"/>
        <v>#NAME?</v>
      </c>
      <c r="X12" t="e">
        <f ca="1"/>
        <v>#NAME?</v>
      </c>
      <c r="Y12" s="8" t="e">
        <f ca="1"/>
        <v>#NAME?</v>
      </c>
      <c r="AA12">
        <f t="shared" si="3"/>
        <v>9</v>
      </c>
      <c r="AB12" t="e">
        <f ca="1"/>
        <v>#NAME?</v>
      </c>
      <c r="AD12" t="e">
        <f ca="1"/>
        <v>#NAME?</v>
      </c>
      <c r="AE12" s="8" t="e">
        <f ca="1"/>
        <v>#NAME?</v>
      </c>
      <c r="AG12">
        <f t="shared" si="4"/>
        <v>9</v>
      </c>
      <c r="AH12" t="e">
        <f ca="1"/>
        <v>#NAME?</v>
      </c>
      <c r="AJ12" t="e">
        <f ca="1"/>
        <v>#NAME?</v>
      </c>
      <c r="AK12" s="8" t="e">
        <f ca="1"/>
        <v>#NAME?</v>
      </c>
      <c r="AM12">
        <f t="shared" si="5"/>
        <v>9</v>
      </c>
      <c r="AN12" t="e">
        <f ca="1"/>
        <v>#NAME?</v>
      </c>
      <c r="AP12" t="e">
        <f ca="1"/>
        <v>#NAME?</v>
      </c>
      <c r="AQ12" s="8" t="e">
        <f ca="1"/>
        <v>#NAME?</v>
      </c>
    </row>
    <row r="13" spans="1:43" x14ac:dyDescent="0.35">
      <c r="A13">
        <v>1942</v>
      </c>
      <c r="B13">
        <v>476935</v>
      </c>
      <c r="C13">
        <v>4456</v>
      </c>
      <c r="I13">
        <f t="shared" si="0"/>
        <v>10</v>
      </c>
      <c r="J13" t="e">
        <f ca="1"/>
        <v>#NAME?</v>
      </c>
      <c r="L13" t="e">
        <f ca="1"/>
        <v>#NAME?</v>
      </c>
      <c r="M13" s="8" t="e">
        <f ca="1"/>
        <v>#NAME?</v>
      </c>
      <c r="O13">
        <f t="shared" si="1"/>
        <v>10</v>
      </c>
      <c r="P13" t="e">
        <f ca="1"/>
        <v>#NAME?</v>
      </c>
      <c r="R13" t="e">
        <f ca="1"/>
        <v>#NAME?</v>
      </c>
      <c r="S13" s="8" t="e">
        <f ca="1"/>
        <v>#NAME?</v>
      </c>
      <c r="U13">
        <f t="shared" si="2"/>
        <v>10</v>
      </c>
      <c r="V13" t="e">
        <f ca="1"/>
        <v>#NAME?</v>
      </c>
      <c r="X13" t="e">
        <f ca="1"/>
        <v>#NAME?</v>
      </c>
      <c r="Y13" s="8" t="e">
        <f ca="1"/>
        <v>#NAME?</v>
      </c>
      <c r="AA13">
        <f t="shared" si="3"/>
        <v>10</v>
      </c>
      <c r="AB13" t="e">
        <f ca="1"/>
        <v>#NAME?</v>
      </c>
      <c r="AD13" t="e">
        <f ca="1"/>
        <v>#NAME?</v>
      </c>
      <c r="AE13" s="8" t="e">
        <f ca="1"/>
        <v>#NAME?</v>
      </c>
      <c r="AG13">
        <f t="shared" si="4"/>
        <v>10</v>
      </c>
      <c r="AH13" t="e">
        <f ca="1"/>
        <v>#NAME?</v>
      </c>
      <c r="AJ13" t="e">
        <f ca="1"/>
        <v>#NAME?</v>
      </c>
      <c r="AK13" s="8" t="e">
        <f ca="1"/>
        <v>#NAME?</v>
      </c>
      <c r="AM13">
        <f t="shared" si="5"/>
        <v>10</v>
      </c>
      <c r="AN13" t="e">
        <f ca="1"/>
        <v>#NAME?</v>
      </c>
      <c r="AP13" t="e">
        <f ca="1"/>
        <v>#NAME?</v>
      </c>
      <c r="AQ13" s="8" t="e">
        <f ca="1"/>
        <v>#NAME?</v>
      </c>
    </row>
    <row r="14" spans="1:43" x14ac:dyDescent="0.35">
      <c r="A14">
        <v>1943</v>
      </c>
      <c r="B14">
        <v>542047</v>
      </c>
      <c r="C14">
        <v>5000</v>
      </c>
      <c r="I14">
        <f t="shared" si="0"/>
        <v>11</v>
      </c>
      <c r="J14" t="e">
        <f ca="1"/>
        <v>#NAME?</v>
      </c>
      <c r="L14" t="e">
        <f ca="1"/>
        <v>#NAME?</v>
      </c>
      <c r="M14" s="8" t="e">
        <f ca="1"/>
        <v>#NAME?</v>
      </c>
      <c r="O14">
        <f t="shared" si="1"/>
        <v>11</v>
      </c>
      <c r="P14" t="e">
        <f ca="1"/>
        <v>#NAME?</v>
      </c>
      <c r="R14" t="e">
        <f ca="1"/>
        <v>#NAME?</v>
      </c>
      <c r="S14" s="8" t="e">
        <f ca="1"/>
        <v>#NAME?</v>
      </c>
      <c r="U14">
        <f t="shared" si="2"/>
        <v>11</v>
      </c>
      <c r="V14" t="e">
        <f ca="1"/>
        <v>#NAME?</v>
      </c>
      <c r="X14" t="e">
        <f ca="1"/>
        <v>#NAME?</v>
      </c>
      <c r="Y14" s="8" t="e">
        <f ca="1"/>
        <v>#NAME?</v>
      </c>
      <c r="AA14">
        <f t="shared" si="3"/>
        <v>11</v>
      </c>
      <c r="AB14" t="e">
        <f ca="1"/>
        <v>#NAME?</v>
      </c>
      <c r="AD14" t="e">
        <f ca="1"/>
        <v>#NAME?</v>
      </c>
      <c r="AE14" s="8" t="e">
        <f ca="1"/>
        <v>#NAME?</v>
      </c>
      <c r="AG14">
        <f t="shared" si="4"/>
        <v>11</v>
      </c>
      <c r="AH14" t="e">
        <f ca="1"/>
        <v>#NAME?</v>
      </c>
      <c r="AJ14" t="e">
        <f ca="1"/>
        <v>#NAME?</v>
      </c>
      <c r="AK14" s="8" t="e">
        <f ca="1"/>
        <v>#NAME?</v>
      </c>
      <c r="AM14">
        <f t="shared" si="5"/>
        <v>11</v>
      </c>
      <c r="AN14" t="e">
        <f ca="1"/>
        <v>#NAME?</v>
      </c>
      <c r="AP14" t="e">
        <f ca="1"/>
        <v>#NAME?</v>
      </c>
      <c r="AQ14" s="8" t="e">
        <f ca="1"/>
        <v>#NAME?</v>
      </c>
    </row>
    <row r="15" spans="1:43" x14ac:dyDescent="0.35">
      <c r="A15">
        <v>1944</v>
      </c>
      <c r="B15">
        <v>582197</v>
      </c>
      <c r="C15">
        <v>5366</v>
      </c>
      <c r="I15">
        <f t="shared" si="0"/>
        <v>12</v>
      </c>
      <c r="J15" t="e">
        <f ca="1"/>
        <v>#NAME?</v>
      </c>
      <c r="L15" t="e">
        <f ca="1"/>
        <v>#NAME?</v>
      </c>
      <c r="M15" s="8" t="e">
        <f ca="1"/>
        <v>#NAME?</v>
      </c>
      <c r="O15">
        <f t="shared" si="1"/>
        <v>12</v>
      </c>
      <c r="P15" t="e">
        <f ca="1"/>
        <v>#NAME?</v>
      </c>
      <c r="R15" t="e">
        <f ca="1"/>
        <v>#NAME?</v>
      </c>
      <c r="S15" s="8" t="e">
        <f ca="1"/>
        <v>#NAME?</v>
      </c>
      <c r="U15">
        <f t="shared" si="2"/>
        <v>12</v>
      </c>
      <c r="V15" t="e">
        <f ca="1"/>
        <v>#NAME?</v>
      </c>
      <c r="X15" t="e">
        <f ca="1"/>
        <v>#NAME?</v>
      </c>
      <c r="Y15" s="8" t="e">
        <f ca="1"/>
        <v>#NAME?</v>
      </c>
      <c r="AA15">
        <f t="shared" si="3"/>
        <v>12</v>
      </c>
      <c r="AB15" t="e">
        <f ca="1"/>
        <v>#NAME?</v>
      </c>
      <c r="AD15" t="e">
        <f ca="1"/>
        <v>#NAME?</v>
      </c>
      <c r="AE15" s="8" t="e">
        <f ca="1"/>
        <v>#NAME?</v>
      </c>
      <c r="AG15">
        <f t="shared" si="4"/>
        <v>12</v>
      </c>
      <c r="AH15" t="e">
        <f ca="1"/>
        <v>#NAME?</v>
      </c>
      <c r="AJ15" t="e">
        <f ca="1"/>
        <v>#NAME?</v>
      </c>
      <c r="AK15" s="8" t="e">
        <f ca="1"/>
        <v>#NAME?</v>
      </c>
      <c r="AM15">
        <f t="shared" si="5"/>
        <v>12</v>
      </c>
      <c r="AN15" t="e">
        <f ca="1"/>
        <v>#NAME?</v>
      </c>
      <c r="AP15" t="e">
        <f ca="1"/>
        <v>#NAME?</v>
      </c>
      <c r="AQ15" s="8" t="e">
        <f ca="1"/>
        <v>#NAME?</v>
      </c>
    </row>
    <row r="16" spans="1:43" x14ac:dyDescent="0.35">
      <c r="A16">
        <v>1945</v>
      </c>
      <c r="B16">
        <v>516497</v>
      </c>
      <c r="C16">
        <v>5154</v>
      </c>
      <c r="I16">
        <f t="shared" si="0"/>
        <v>13</v>
      </c>
      <c r="J16" t="e">
        <f ca="1"/>
        <v>#NAME?</v>
      </c>
      <c r="L16" t="e">
        <f ca="1"/>
        <v>#NAME?</v>
      </c>
      <c r="M16" s="11" t="e">
        <f ca="1"/>
        <v>#NAME?</v>
      </c>
      <c r="O16">
        <f t="shared" si="1"/>
        <v>13</v>
      </c>
      <c r="P16" t="e">
        <f ca="1"/>
        <v>#NAME?</v>
      </c>
      <c r="R16" t="e">
        <f ca="1"/>
        <v>#NAME?</v>
      </c>
      <c r="S16" s="11" t="e">
        <f ca="1"/>
        <v>#NAME?</v>
      </c>
      <c r="U16">
        <f t="shared" si="2"/>
        <v>13</v>
      </c>
      <c r="V16" t="e">
        <f ca="1"/>
        <v>#NAME?</v>
      </c>
      <c r="X16" t="e">
        <f ca="1"/>
        <v>#NAME?</v>
      </c>
      <c r="Y16" s="11" t="e">
        <f ca="1"/>
        <v>#NAME?</v>
      </c>
      <c r="AA16">
        <f t="shared" si="3"/>
        <v>13</v>
      </c>
      <c r="AB16" t="e">
        <f ca="1"/>
        <v>#NAME?</v>
      </c>
      <c r="AD16" t="e">
        <f ca="1"/>
        <v>#NAME?</v>
      </c>
      <c r="AE16" s="11" t="e">
        <f ca="1"/>
        <v>#NAME?</v>
      </c>
      <c r="AG16">
        <f t="shared" si="4"/>
        <v>13</v>
      </c>
      <c r="AH16" t="e">
        <f ca="1"/>
        <v>#NAME?</v>
      </c>
      <c r="AJ16" t="e">
        <f ca="1"/>
        <v>#NAME?</v>
      </c>
      <c r="AK16" s="11" t="e">
        <f ca="1"/>
        <v>#NAME?</v>
      </c>
      <c r="AM16">
        <f t="shared" si="5"/>
        <v>13</v>
      </c>
      <c r="AN16" t="e">
        <f ca="1"/>
        <v>#NAME?</v>
      </c>
      <c r="AP16" t="e">
        <f ca="1"/>
        <v>#NAME?</v>
      </c>
      <c r="AQ16" s="11" t="e">
        <f ca="1"/>
        <v>#NAME?</v>
      </c>
    </row>
    <row r="17" spans="1:40" x14ac:dyDescent="0.35">
      <c r="A17">
        <v>1946</v>
      </c>
      <c r="B17">
        <v>523227</v>
      </c>
      <c r="C17">
        <v>5130</v>
      </c>
      <c r="I17">
        <f t="shared" si="0"/>
        <v>14</v>
      </c>
      <c r="J17" t="e">
        <f ca="1"/>
        <v>#NAME?</v>
      </c>
      <c r="O17">
        <f t="shared" si="1"/>
        <v>14</v>
      </c>
      <c r="P17" t="e">
        <f ca="1"/>
        <v>#NAME?</v>
      </c>
      <c r="U17">
        <f t="shared" si="2"/>
        <v>14</v>
      </c>
      <c r="V17" t="e">
        <f ca="1"/>
        <v>#NAME?</v>
      </c>
      <c r="AA17">
        <f t="shared" si="3"/>
        <v>14</v>
      </c>
      <c r="AB17" t="e">
        <f ca="1"/>
        <v>#NAME?</v>
      </c>
      <c r="AG17">
        <f t="shared" si="4"/>
        <v>14</v>
      </c>
      <c r="AH17" t="e">
        <f ca="1"/>
        <v>#NAME?</v>
      </c>
      <c r="AM17">
        <f t="shared" si="5"/>
        <v>14</v>
      </c>
      <c r="AN17" t="e">
        <f ca="1"/>
        <v>#NAME?</v>
      </c>
    </row>
    <row r="18" spans="1:40" x14ac:dyDescent="0.35">
      <c r="A18">
        <v>1947</v>
      </c>
      <c r="B18">
        <v>467217</v>
      </c>
      <c r="C18">
        <v>5077</v>
      </c>
      <c r="I18">
        <f t="shared" si="0"/>
        <v>15</v>
      </c>
      <c r="J18" t="e">
        <f ca="1"/>
        <v>#NAME?</v>
      </c>
      <c r="O18">
        <f t="shared" si="1"/>
        <v>15</v>
      </c>
      <c r="P18" t="e">
        <f ca="1"/>
        <v>#NAME?</v>
      </c>
      <c r="U18">
        <f t="shared" si="2"/>
        <v>15</v>
      </c>
      <c r="V18" t="e">
        <f ca="1"/>
        <v>#NAME?</v>
      </c>
      <c r="AA18">
        <f t="shared" si="3"/>
        <v>15</v>
      </c>
      <c r="AB18" t="e">
        <f ca="1"/>
        <v>#NAME?</v>
      </c>
      <c r="AG18">
        <f t="shared" si="4"/>
        <v>15</v>
      </c>
      <c r="AH18" t="e">
        <f ca="1"/>
        <v>#NAME?</v>
      </c>
      <c r="AM18">
        <f t="shared" si="5"/>
        <v>15</v>
      </c>
      <c r="AN18" t="e">
        <f ca="1"/>
        <v>#NAME?</v>
      </c>
    </row>
    <row r="19" spans="1:40" x14ac:dyDescent="0.35">
      <c r="A19">
        <v>1948</v>
      </c>
      <c r="B19">
        <v>499644</v>
      </c>
      <c r="C19">
        <v>5032</v>
      </c>
      <c r="I19">
        <f t="shared" si="0"/>
        <v>16</v>
      </c>
      <c r="J19" t="e">
        <f ca="1"/>
        <v>#NAME?</v>
      </c>
      <c r="O19">
        <f t="shared" si="1"/>
        <v>16</v>
      </c>
      <c r="P19" t="e">
        <f ca="1"/>
        <v>#NAME?</v>
      </c>
      <c r="U19">
        <f t="shared" si="2"/>
        <v>16</v>
      </c>
      <c r="V19" t="e">
        <f ca="1"/>
        <v>#NAME?</v>
      </c>
      <c r="AA19">
        <f t="shared" si="3"/>
        <v>16</v>
      </c>
      <c r="AB19" t="e">
        <f ca="1"/>
        <v>#NAME?</v>
      </c>
      <c r="AG19">
        <f t="shared" si="4"/>
        <v>16</v>
      </c>
      <c r="AH19" t="e">
        <f ca="1"/>
        <v>#NAME?</v>
      </c>
      <c r="AM19">
        <f t="shared" si="5"/>
        <v>16</v>
      </c>
      <c r="AN19" t="e">
        <f ca="1"/>
        <v>#NAME?</v>
      </c>
    </row>
    <row r="20" spans="1:40" x14ac:dyDescent="0.35">
      <c r="A20">
        <v>1949</v>
      </c>
      <c r="B20">
        <v>430876</v>
      </c>
      <c r="C20">
        <v>5148</v>
      </c>
      <c r="I20">
        <f t="shared" si="0"/>
        <v>17</v>
      </c>
      <c r="J20" t="e">
        <f ca="1"/>
        <v>#NAME?</v>
      </c>
      <c r="O20">
        <f t="shared" si="1"/>
        <v>17</v>
      </c>
      <c r="P20" t="e">
        <f ca="1"/>
        <v>#NAME?</v>
      </c>
      <c r="U20">
        <f t="shared" si="2"/>
        <v>17</v>
      </c>
      <c r="V20" t="e">
        <f ca="1"/>
        <v>#NAME?</v>
      </c>
      <c r="AA20">
        <f t="shared" si="3"/>
        <v>17</v>
      </c>
      <c r="AB20" t="e">
        <f ca="1"/>
        <v>#NAME?</v>
      </c>
      <c r="AG20">
        <f t="shared" si="4"/>
        <v>17</v>
      </c>
      <c r="AH20" t="e">
        <f ca="1"/>
        <v>#NAME?</v>
      </c>
      <c r="AM20">
        <f t="shared" si="5"/>
        <v>17</v>
      </c>
      <c r="AN20" t="e">
        <f ca="1"/>
        <v>#NAME?</v>
      </c>
    </row>
    <row r="21" spans="1:40" x14ac:dyDescent="0.35">
      <c r="A21">
        <v>1950</v>
      </c>
      <c r="B21">
        <v>456549</v>
      </c>
      <c r="C21">
        <v>5404</v>
      </c>
      <c r="I21">
        <f t="shared" si="0"/>
        <v>18</v>
      </c>
      <c r="J21" t="e">
        <f ca="1"/>
        <v>#NAME?</v>
      </c>
      <c r="O21">
        <f t="shared" si="1"/>
        <v>18</v>
      </c>
      <c r="P21" t="e">
        <f ca="1"/>
        <v>#NAME?</v>
      </c>
      <c r="U21">
        <f t="shared" si="2"/>
        <v>18</v>
      </c>
      <c r="V21" t="e">
        <f ca="1"/>
        <v>#NAME?</v>
      </c>
      <c r="AA21">
        <f t="shared" si="3"/>
        <v>18</v>
      </c>
      <c r="AB21" t="e">
        <f ca="1"/>
        <v>#NAME?</v>
      </c>
      <c r="AG21">
        <f t="shared" si="4"/>
        <v>18</v>
      </c>
      <c r="AH21" t="e">
        <f ca="1"/>
        <v>#NAME?</v>
      </c>
      <c r="AM21">
        <f t="shared" si="5"/>
        <v>18</v>
      </c>
      <c r="AN21" t="e">
        <f ca="1"/>
        <v>#NAME?</v>
      </c>
    </row>
    <row r="22" spans="1:40" x14ac:dyDescent="0.35">
      <c r="A22">
        <v>1951</v>
      </c>
      <c r="B22">
        <v>430988</v>
      </c>
      <c r="C22">
        <v>5322</v>
      </c>
      <c r="I22">
        <f t="shared" si="0"/>
        <v>19</v>
      </c>
      <c r="J22" t="e">
        <f ca="1"/>
        <v>#NAME?</v>
      </c>
      <c r="O22">
        <f t="shared" si="1"/>
        <v>19</v>
      </c>
      <c r="P22" t="e">
        <f ca="1"/>
        <v>#NAME?</v>
      </c>
      <c r="U22">
        <f t="shared" si="2"/>
        <v>19</v>
      </c>
      <c r="V22" t="e">
        <f ca="1"/>
        <v>#NAME?</v>
      </c>
      <c r="AA22">
        <f t="shared" si="3"/>
        <v>19</v>
      </c>
      <c r="AB22" t="e">
        <f ca="1"/>
        <v>#NAME?</v>
      </c>
      <c r="AG22">
        <f t="shared" si="4"/>
        <v>19</v>
      </c>
      <c r="AH22" t="e">
        <f ca="1"/>
        <v>#NAME?</v>
      </c>
      <c r="AM22">
        <f t="shared" si="5"/>
        <v>19</v>
      </c>
      <c r="AN22" t="e">
        <f ca="1"/>
        <v>#NAME?</v>
      </c>
    </row>
    <row r="23" spans="1:40" x14ac:dyDescent="0.35">
      <c r="A23">
        <v>1952</v>
      </c>
      <c r="B23">
        <v>426555</v>
      </c>
      <c r="C23">
        <v>5323</v>
      </c>
      <c r="I23">
        <f t="shared" si="0"/>
        <v>20</v>
      </c>
      <c r="J23" t="e">
        <f ca="1"/>
        <v>#NAME?</v>
      </c>
      <c r="O23">
        <f t="shared" si="1"/>
        <v>20</v>
      </c>
      <c r="P23" t="e">
        <f ca="1"/>
        <v>#NAME?</v>
      </c>
      <c r="U23">
        <f t="shared" si="2"/>
        <v>20</v>
      </c>
      <c r="V23" t="e">
        <f ca="1"/>
        <v>#NAME?</v>
      </c>
      <c r="AA23">
        <f t="shared" si="3"/>
        <v>20</v>
      </c>
      <c r="AB23" t="e">
        <f ca="1"/>
        <v>#NAME?</v>
      </c>
      <c r="AG23">
        <f t="shared" si="4"/>
        <v>20</v>
      </c>
      <c r="AH23" t="e">
        <f ca="1"/>
        <v>#NAME?</v>
      </c>
      <c r="AM23">
        <f t="shared" si="5"/>
        <v>20</v>
      </c>
      <c r="AN23" t="e">
        <f ca="1"/>
        <v>#NAME?</v>
      </c>
    </row>
    <row r="24" spans="1:40" x14ac:dyDescent="0.35">
      <c r="A24">
        <v>1953</v>
      </c>
      <c r="B24">
        <v>398156</v>
      </c>
      <c r="C24">
        <v>5307</v>
      </c>
      <c r="I24">
        <f t="shared" si="0"/>
        <v>21</v>
      </c>
      <c r="J24" t="e">
        <f ca="1"/>
        <v>#NAME?</v>
      </c>
      <c r="O24">
        <f t="shared" si="1"/>
        <v>21</v>
      </c>
      <c r="P24" t="e">
        <f ca="1"/>
        <v>#NAME?</v>
      </c>
      <c r="U24">
        <f t="shared" si="2"/>
        <v>21</v>
      </c>
      <c r="V24" t="e">
        <f ca="1"/>
        <v>#NAME?</v>
      </c>
      <c r="AA24">
        <f t="shared" si="3"/>
        <v>21</v>
      </c>
      <c r="AB24" t="e">
        <f ca="1"/>
        <v>#NAME?</v>
      </c>
      <c r="AG24">
        <f t="shared" si="4"/>
        <v>21</v>
      </c>
      <c r="AH24" t="e">
        <f ca="1"/>
        <v>#NAME?</v>
      </c>
      <c r="AM24">
        <f t="shared" si="5"/>
        <v>21</v>
      </c>
      <c r="AN24" t="e">
        <f ca="1"/>
        <v>#NAME?</v>
      </c>
    </row>
    <row r="25" spans="1:40" x14ac:dyDescent="0.35">
      <c r="A25">
        <v>1954</v>
      </c>
      <c r="B25">
        <v>396776</v>
      </c>
      <c r="C25">
        <v>5402</v>
      </c>
      <c r="I25">
        <f t="shared" si="0"/>
        <v>22</v>
      </c>
      <c r="J25" t="e">
        <f ca="1"/>
        <v>#NAME?</v>
      </c>
      <c r="O25">
        <f t="shared" si="1"/>
        <v>22</v>
      </c>
      <c r="P25" t="e">
        <f ca="1"/>
        <v>#NAME?</v>
      </c>
      <c r="U25">
        <f t="shared" si="2"/>
        <v>22</v>
      </c>
      <c r="V25" t="e">
        <f ca="1"/>
        <v>#NAME?</v>
      </c>
      <c r="AA25">
        <f t="shared" si="3"/>
        <v>22</v>
      </c>
      <c r="AB25" t="e">
        <f ca="1"/>
        <v>#NAME?</v>
      </c>
      <c r="AG25">
        <f t="shared" si="4"/>
        <v>22</v>
      </c>
      <c r="AH25" t="e">
        <f ca="1"/>
        <v>#NAME?</v>
      </c>
      <c r="AM25">
        <f t="shared" si="5"/>
        <v>22</v>
      </c>
      <c r="AN25" t="e">
        <f ca="1"/>
        <v>#NAME?</v>
      </c>
    </row>
    <row r="26" spans="1:40" x14ac:dyDescent="0.35">
      <c r="A26">
        <v>1955</v>
      </c>
      <c r="B26">
        <v>390708</v>
      </c>
      <c r="C26">
        <v>5407</v>
      </c>
      <c r="I26">
        <f t="shared" si="0"/>
        <v>23</v>
      </c>
      <c r="J26" t="e">
        <f ca="1"/>
        <v>#NAME?</v>
      </c>
      <c r="O26">
        <f t="shared" si="1"/>
        <v>23</v>
      </c>
      <c r="P26" t="e">
        <f ca="1"/>
        <v>#NAME?</v>
      </c>
      <c r="U26">
        <f t="shared" si="2"/>
        <v>23</v>
      </c>
      <c r="V26" t="e">
        <f ca="1"/>
        <v>#NAME?</v>
      </c>
      <c r="AA26">
        <f t="shared" si="3"/>
        <v>23</v>
      </c>
      <c r="AB26" t="e">
        <f ca="1"/>
        <v>#NAME?</v>
      </c>
      <c r="AG26">
        <f t="shared" si="4"/>
        <v>23</v>
      </c>
      <c r="AH26" t="e">
        <f ca="1"/>
        <v>#NAME?</v>
      </c>
      <c r="AM26">
        <f t="shared" si="5"/>
        <v>23</v>
      </c>
      <c r="AN26" t="e">
        <f ca="1"/>
        <v>#NAME?</v>
      </c>
    </row>
    <row r="27" spans="1:40" x14ac:dyDescent="0.35">
      <c r="A27">
        <v>1956</v>
      </c>
      <c r="B27">
        <v>383690</v>
      </c>
      <c r="C27">
        <v>5500</v>
      </c>
      <c r="I27">
        <f t="shared" si="0"/>
        <v>24</v>
      </c>
      <c r="J27" t="e">
        <f ca="1"/>
        <v>#NAME?</v>
      </c>
      <c r="O27">
        <f t="shared" si="1"/>
        <v>24</v>
      </c>
      <c r="P27" t="e">
        <f ca="1"/>
        <v>#NAME?</v>
      </c>
      <c r="U27">
        <f t="shared" si="2"/>
        <v>24</v>
      </c>
      <c r="V27" t="e">
        <f ca="1"/>
        <v>#NAME?</v>
      </c>
      <c r="AA27">
        <f t="shared" si="3"/>
        <v>24</v>
      </c>
      <c r="AB27" t="e">
        <f ca="1"/>
        <v>#NAME?</v>
      </c>
      <c r="AG27">
        <f t="shared" si="4"/>
        <v>24</v>
      </c>
      <c r="AH27" t="e">
        <f ca="1"/>
        <v>#NAME?</v>
      </c>
      <c r="AM27">
        <f t="shared" si="5"/>
        <v>24</v>
      </c>
      <c r="AN27" t="e">
        <f ca="1"/>
        <v>#NAME?</v>
      </c>
    </row>
    <row r="28" spans="1:40" x14ac:dyDescent="0.35">
      <c r="A28">
        <v>1957</v>
      </c>
      <c r="B28">
        <v>391363</v>
      </c>
      <c r="C28">
        <v>5442</v>
      </c>
      <c r="I28">
        <f t="shared" si="0"/>
        <v>25</v>
      </c>
      <c r="J28" t="e">
        <f ca="1"/>
        <v>#NAME?</v>
      </c>
      <c r="O28">
        <f t="shared" si="1"/>
        <v>25</v>
      </c>
      <c r="P28" t="e">
        <f ca="1"/>
        <v>#NAME?</v>
      </c>
      <c r="U28">
        <f t="shared" si="2"/>
        <v>25</v>
      </c>
      <c r="V28" t="e">
        <f ca="1"/>
        <v>#NAME?</v>
      </c>
      <c r="AA28">
        <f t="shared" si="3"/>
        <v>25</v>
      </c>
      <c r="AB28" t="e">
        <f ca="1"/>
        <v>#NAME?</v>
      </c>
      <c r="AG28">
        <f t="shared" si="4"/>
        <v>25</v>
      </c>
      <c r="AH28" t="e">
        <f ca="1"/>
        <v>#NAME?</v>
      </c>
      <c r="AM28">
        <f t="shared" si="5"/>
        <v>25</v>
      </c>
      <c r="AN28" t="e">
        <f ca="1"/>
        <v>#NAME?</v>
      </c>
    </row>
    <row r="29" spans="1:40" x14ac:dyDescent="0.35">
      <c r="A29">
        <v>1958</v>
      </c>
      <c r="B29">
        <v>374281</v>
      </c>
      <c r="C29">
        <v>5442</v>
      </c>
      <c r="I29">
        <f t="shared" si="0"/>
        <v>26</v>
      </c>
      <c r="J29" t="e">
        <f ca="1"/>
        <v>#NAME?</v>
      </c>
      <c r="O29">
        <f t="shared" si="1"/>
        <v>26</v>
      </c>
      <c r="P29" t="e">
        <f ca="1"/>
        <v>#NAME?</v>
      </c>
      <c r="U29">
        <f t="shared" si="2"/>
        <v>26</v>
      </c>
      <c r="V29" t="e">
        <f ca="1"/>
        <v>#NAME?</v>
      </c>
      <c r="AA29">
        <f t="shared" si="3"/>
        <v>26</v>
      </c>
      <c r="AB29" t="e">
        <f ca="1"/>
        <v>#NAME?</v>
      </c>
      <c r="AG29">
        <f t="shared" si="4"/>
        <v>26</v>
      </c>
      <c r="AH29" t="e">
        <f ca="1"/>
        <v>#NAME?</v>
      </c>
      <c r="AM29">
        <f t="shared" si="5"/>
        <v>26</v>
      </c>
      <c r="AN29" t="e">
        <f ca="1"/>
        <v>#NAME?</v>
      </c>
    </row>
    <row r="30" spans="1:40" x14ac:dyDescent="0.35">
      <c r="A30">
        <v>1959</v>
      </c>
      <c r="B30">
        <v>387002</v>
      </c>
      <c r="C30">
        <v>5542</v>
      </c>
      <c r="I30">
        <f t="shared" si="0"/>
        <v>27</v>
      </c>
      <c r="J30" t="e">
        <f ca="1"/>
        <v>#NAME?</v>
      </c>
      <c r="O30">
        <f t="shared" si="1"/>
        <v>27</v>
      </c>
      <c r="P30" t="e">
        <f ca="1"/>
        <v>#NAME?</v>
      </c>
      <c r="U30">
        <f t="shared" si="2"/>
        <v>27</v>
      </c>
      <c r="V30" t="e">
        <f ca="1"/>
        <v>#NAME?</v>
      </c>
      <c r="AA30">
        <f t="shared" si="3"/>
        <v>27</v>
      </c>
      <c r="AB30" t="e">
        <f ca="1"/>
        <v>#NAME?</v>
      </c>
      <c r="AG30">
        <f t="shared" si="4"/>
        <v>27</v>
      </c>
      <c r="AH30" t="e">
        <f ca="1"/>
        <v>#NAME?</v>
      </c>
      <c r="AM30">
        <f t="shared" si="5"/>
        <v>27</v>
      </c>
      <c r="AN30" t="e">
        <f ca="1"/>
        <v>#NAME?</v>
      </c>
    </row>
    <row r="31" spans="1:40" x14ac:dyDescent="0.35">
      <c r="A31">
        <v>1960</v>
      </c>
      <c r="B31">
        <v>369484</v>
      </c>
      <c r="C31">
        <v>5339</v>
      </c>
      <c r="I31">
        <f t="shared" si="0"/>
        <v>28</v>
      </c>
      <c r="J31" t="e">
        <f ca="1"/>
        <v>#NAME?</v>
      </c>
      <c r="O31">
        <f t="shared" si="1"/>
        <v>28</v>
      </c>
      <c r="P31" t="e">
        <f ca="1"/>
        <v>#NAME?</v>
      </c>
      <c r="U31">
        <f t="shared" si="2"/>
        <v>28</v>
      </c>
      <c r="V31" t="e">
        <f ca="1"/>
        <v>#NAME?</v>
      </c>
      <c r="AA31">
        <f t="shared" si="3"/>
        <v>28</v>
      </c>
      <c r="AB31" t="e">
        <f ca="1"/>
        <v>#NAME?</v>
      </c>
      <c r="AG31">
        <f t="shared" si="4"/>
        <v>28</v>
      </c>
      <c r="AH31" t="e">
        <f ca="1"/>
        <v>#NAME?</v>
      </c>
      <c r="AM31">
        <f t="shared" si="5"/>
        <v>28</v>
      </c>
      <c r="AN31" t="e">
        <f ca="1"/>
        <v>#NAME?</v>
      </c>
    </row>
    <row r="32" spans="1:40" x14ac:dyDescent="0.35">
      <c r="A32">
        <v>1961</v>
      </c>
      <c r="B32">
        <v>366082</v>
      </c>
      <c r="C32">
        <v>5358</v>
      </c>
      <c r="I32">
        <f t="shared" si="0"/>
        <v>29</v>
      </c>
      <c r="J32" t="e">
        <f ca="1"/>
        <v>#NAME?</v>
      </c>
      <c r="O32">
        <f t="shared" si="1"/>
        <v>29</v>
      </c>
      <c r="P32" t="e">
        <f ca="1"/>
        <v>#NAME?</v>
      </c>
      <c r="U32">
        <f t="shared" si="2"/>
        <v>29</v>
      </c>
      <c r="V32" t="e">
        <f ca="1"/>
        <v>#NAME?</v>
      </c>
      <c r="AA32">
        <f t="shared" si="3"/>
        <v>29</v>
      </c>
      <c r="AB32" t="e">
        <f ca="1"/>
        <v>#NAME?</v>
      </c>
      <c r="AG32">
        <f t="shared" si="4"/>
        <v>29</v>
      </c>
      <c r="AH32" t="e">
        <f ca="1"/>
        <v>#NAME?</v>
      </c>
      <c r="AM32">
        <f t="shared" si="5"/>
        <v>29</v>
      </c>
      <c r="AN32" t="e">
        <f ca="1"/>
        <v>#NAME?</v>
      </c>
    </row>
    <row r="33" spans="1:40" x14ac:dyDescent="0.35">
      <c r="A33">
        <v>1962</v>
      </c>
      <c r="B33">
        <v>377392</v>
      </c>
      <c r="C33">
        <v>5403</v>
      </c>
      <c r="I33">
        <f t="shared" si="0"/>
        <v>30</v>
      </c>
      <c r="J33" t="e">
        <f ca="1"/>
        <v>#NAME?</v>
      </c>
      <c r="O33">
        <f t="shared" si="1"/>
        <v>30</v>
      </c>
      <c r="P33" t="e">
        <f ca="1"/>
        <v>#NAME?</v>
      </c>
      <c r="U33">
        <f t="shared" si="2"/>
        <v>30</v>
      </c>
      <c r="V33" t="e">
        <f ca="1"/>
        <v>#NAME?</v>
      </c>
      <c r="AA33">
        <f t="shared" si="3"/>
        <v>30</v>
      </c>
      <c r="AB33" t="e">
        <f ca="1"/>
        <v>#NAME?</v>
      </c>
      <c r="AG33">
        <f t="shared" si="4"/>
        <v>30</v>
      </c>
      <c r="AH33" t="e">
        <f ca="1"/>
        <v>#NAME?</v>
      </c>
      <c r="AM33">
        <f t="shared" si="5"/>
        <v>30</v>
      </c>
      <c r="AN33" t="e">
        <f ca="1"/>
        <v>#NAME?</v>
      </c>
    </row>
    <row r="34" spans="1:40" x14ac:dyDescent="0.35">
      <c r="A34">
        <v>1963</v>
      </c>
      <c r="B34">
        <v>375575</v>
      </c>
      <c r="C34">
        <v>5345</v>
      </c>
      <c r="I34">
        <f t="shared" si="0"/>
        <v>31</v>
      </c>
      <c r="J34" t="e">
        <f ca="1"/>
        <v>#NAME?</v>
      </c>
      <c r="O34">
        <f t="shared" si="1"/>
        <v>31</v>
      </c>
      <c r="P34" t="e">
        <f ca="1"/>
        <v>#NAME?</v>
      </c>
      <c r="U34">
        <f t="shared" si="2"/>
        <v>31</v>
      </c>
      <c r="V34" t="e">
        <f ca="1"/>
        <v>#NAME?</v>
      </c>
      <c r="AA34">
        <f t="shared" si="3"/>
        <v>31</v>
      </c>
      <c r="AB34" t="e">
        <f ca="1"/>
        <v>#NAME?</v>
      </c>
      <c r="AG34">
        <f t="shared" si="4"/>
        <v>31</v>
      </c>
      <c r="AH34" t="e">
        <f ca="1"/>
        <v>#NAME?</v>
      </c>
      <c r="AM34">
        <f t="shared" si="5"/>
        <v>31</v>
      </c>
      <c r="AN34" t="e">
        <f ca="1"/>
        <v>#NAME?</v>
      </c>
    </row>
    <row r="35" spans="1:40" x14ac:dyDescent="0.35">
      <c r="A35">
        <v>1964</v>
      </c>
      <c r="B35">
        <v>382262</v>
      </c>
      <c r="C35">
        <v>5435</v>
      </c>
      <c r="I35">
        <f t="shared" si="0"/>
        <v>32</v>
      </c>
      <c r="J35" t="e">
        <f ca="1"/>
        <v>#NAME?</v>
      </c>
      <c r="O35">
        <f t="shared" si="1"/>
        <v>32</v>
      </c>
      <c r="P35" t="e">
        <f ca="1"/>
        <v>#NAME?</v>
      </c>
      <c r="U35">
        <f t="shared" si="2"/>
        <v>32</v>
      </c>
      <c r="V35" t="e">
        <f ca="1"/>
        <v>#NAME?</v>
      </c>
      <c r="AA35">
        <f t="shared" si="3"/>
        <v>32</v>
      </c>
      <c r="AB35" t="e">
        <f ca="1"/>
        <v>#NAME?</v>
      </c>
      <c r="AG35">
        <f t="shared" si="4"/>
        <v>32</v>
      </c>
      <c r="AH35" t="e">
        <f ca="1"/>
        <v>#NAME?</v>
      </c>
      <c r="AM35">
        <f t="shared" si="5"/>
        <v>32</v>
      </c>
      <c r="AN35" t="e">
        <f ca="1"/>
        <v>#NAME?</v>
      </c>
    </row>
    <row r="36" spans="1:40" x14ac:dyDescent="0.35">
      <c r="A36">
        <v>1965</v>
      </c>
      <c r="B36">
        <v>394118</v>
      </c>
      <c r="C36">
        <v>5474</v>
      </c>
      <c r="I36">
        <f t="shared" si="0"/>
        <v>33</v>
      </c>
      <c r="J36" t="e">
        <f ca="1"/>
        <v>#NAME?</v>
      </c>
      <c r="O36">
        <f t="shared" si="1"/>
        <v>33</v>
      </c>
      <c r="P36" t="e">
        <f ca="1"/>
        <v>#NAME?</v>
      </c>
      <c r="U36">
        <f t="shared" si="2"/>
        <v>33</v>
      </c>
      <c r="V36" t="e">
        <f ca="1"/>
        <v>#NAME?</v>
      </c>
      <c r="AA36">
        <f t="shared" si="3"/>
        <v>33</v>
      </c>
      <c r="AB36" t="e">
        <f ca="1"/>
        <v>#NAME?</v>
      </c>
      <c r="AG36">
        <f t="shared" si="4"/>
        <v>33</v>
      </c>
      <c r="AH36" t="e">
        <f ca="1"/>
        <v>#NAME?</v>
      </c>
      <c r="AM36">
        <f t="shared" si="5"/>
        <v>33</v>
      </c>
      <c r="AN36" t="e">
        <f ca="1"/>
        <v>#NAME?</v>
      </c>
    </row>
    <row r="37" spans="1:40" x14ac:dyDescent="0.35">
      <c r="A37">
        <v>1966</v>
      </c>
      <c r="B37">
        <v>393019</v>
      </c>
      <c r="C37">
        <v>5540</v>
      </c>
      <c r="I37">
        <f t="shared" si="0"/>
        <v>34</v>
      </c>
      <c r="J37" t="e">
        <f ca="1"/>
        <v>#NAME?</v>
      </c>
      <c r="O37">
        <f t="shared" si="1"/>
        <v>34</v>
      </c>
      <c r="P37" t="e">
        <f ca="1"/>
        <v>#NAME?</v>
      </c>
      <c r="U37">
        <f t="shared" si="2"/>
        <v>34</v>
      </c>
      <c r="V37" t="e">
        <f ca="1"/>
        <v>#NAME?</v>
      </c>
      <c r="AA37">
        <f t="shared" si="3"/>
        <v>34</v>
      </c>
      <c r="AB37" t="e">
        <f ca="1"/>
        <v>#NAME?</v>
      </c>
      <c r="AG37">
        <f t="shared" si="4"/>
        <v>34</v>
      </c>
      <c r="AH37" t="e">
        <f ca="1"/>
        <v>#NAME?</v>
      </c>
      <c r="AM37">
        <f t="shared" si="5"/>
        <v>34</v>
      </c>
      <c r="AN37" t="e">
        <f ca="1"/>
        <v>#NAME?</v>
      </c>
    </row>
    <row r="38" spans="1:40" x14ac:dyDescent="0.35">
      <c r="A38">
        <v>1967</v>
      </c>
      <c r="B38">
        <v>428746</v>
      </c>
      <c r="C38">
        <v>5836</v>
      </c>
      <c r="I38">
        <f t="shared" si="0"/>
        <v>35</v>
      </c>
      <c r="J38" t="e">
        <f ca="1"/>
        <v>#NAME?</v>
      </c>
      <c r="O38">
        <f t="shared" si="1"/>
        <v>35</v>
      </c>
      <c r="P38" t="e">
        <f ca="1"/>
        <v>#NAME?</v>
      </c>
      <c r="U38">
        <f t="shared" si="2"/>
        <v>35</v>
      </c>
      <c r="V38" t="e">
        <f ca="1"/>
        <v>#NAME?</v>
      </c>
      <c r="AA38">
        <f t="shared" si="3"/>
        <v>35</v>
      </c>
      <c r="AB38" t="e">
        <f ca="1"/>
        <v>#NAME?</v>
      </c>
      <c r="AG38">
        <f t="shared" si="4"/>
        <v>35</v>
      </c>
      <c r="AH38" t="e">
        <f ca="1"/>
        <v>#NAME?</v>
      </c>
      <c r="AM38">
        <f t="shared" si="5"/>
        <v>35</v>
      </c>
      <c r="AN38" t="e">
        <f ca="1"/>
        <v>#NAME?</v>
      </c>
    </row>
    <row r="39" spans="1:40" x14ac:dyDescent="0.35">
      <c r="A39">
        <v>1968</v>
      </c>
      <c r="B39">
        <v>425158</v>
      </c>
      <c r="C39">
        <v>5777</v>
      </c>
      <c r="I39">
        <f t="shared" si="0"/>
        <v>36</v>
      </c>
      <c r="J39" t="e">
        <f ca="1"/>
        <v>#NAME?</v>
      </c>
      <c r="O39">
        <f t="shared" si="1"/>
        <v>36</v>
      </c>
      <c r="P39" t="e">
        <f ca="1"/>
        <v>#NAME?</v>
      </c>
      <c r="U39">
        <f t="shared" si="2"/>
        <v>36</v>
      </c>
      <c r="V39" t="e">
        <f ca="1"/>
        <v>#NAME?</v>
      </c>
      <c r="AA39">
        <f t="shared" si="3"/>
        <v>36</v>
      </c>
      <c r="AB39" t="e">
        <f ca="1"/>
        <v>#NAME?</v>
      </c>
      <c r="AG39">
        <f t="shared" si="4"/>
        <v>36</v>
      </c>
      <c r="AH39" t="e">
        <f ca="1"/>
        <v>#NAME?</v>
      </c>
      <c r="AM39">
        <f t="shared" si="5"/>
        <v>36</v>
      </c>
      <c r="AN39" t="e">
        <f ca="1"/>
        <v>#NAME?</v>
      </c>
    </row>
    <row r="40" spans="1:40" x14ac:dyDescent="0.35">
      <c r="A40">
        <v>1969</v>
      </c>
      <c r="B40">
        <v>422096</v>
      </c>
      <c r="C40">
        <v>5629</v>
      </c>
      <c r="I40">
        <f t="shared" si="0"/>
        <v>37</v>
      </c>
      <c r="J40" t="e">
        <f ca="1"/>
        <v>#NAME?</v>
      </c>
      <c r="O40">
        <f t="shared" si="1"/>
        <v>37</v>
      </c>
      <c r="P40" t="e">
        <f ca="1"/>
        <v>#NAME?</v>
      </c>
      <c r="U40">
        <f t="shared" si="2"/>
        <v>37</v>
      </c>
      <c r="V40" t="e">
        <f ca="1"/>
        <v>#NAME?</v>
      </c>
      <c r="AA40">
        <f t="shared" si="3"/>
        <v>37</v>
      </c>
      <c r="AB40" t="e">
        <f ca="1"/>
        <v>#NAME?</v>
      </c>
      <c r="AG40">
        <f t="shared" si="4"/>
        <v>37</v>
      </c>
      <c r="AH40" t="e">
        <f ca="1"/>
        <v>#NAME?</v>
      </c>
      <c r="AM40">
        <f t="shared" si="5"/>
        <v>37</v>
      </c>
      <c r="AN40" t="e">
        <f ca="1"/>
        <v>#NAME?</v>
      </c>
    </row>
    <row r="41" spans="1:40" x14ac:dyDescent="0.35">
      <c r="A41" s="6">
        <v>1970</v>
      </c>
      <c r="B41" s="6">
        <v>433280</v>
      </c>
      <c r="C41" s="6">
        <v>5704</v>
      </c>
      <c r="I41">
        <f t="shared" si="0"/>
        <v>38</v>
      </c>
      <c r="J41" t="e">
        <f ca="1"/>
        <v>#NAME?</v>
      </c>
      <c r="O41">
        <f t="shared" si="1"/>
        <v>38</v>
      </c>
      <c r="P41" t="e">
        <f ca="1"/>
        <v>#NAME?</v>
      </c>
      <c r="U41">
        <f t="shared" si="2"/>
        <v>38</v>
      </c>
      <c r="V41" t="e">
        <f ca="1"/>
        <v>#NAME?</v>
      </c>
      <c r="AA41">
        <f t="shared" si="3"/>
        <v>38</v>
      </c>
      <c r="AB41" t="e">
        <f ca="1"/>
        <v>#NAME?</v>
      </c>
      <c r="AG41">
        <f t="shared" si="4"/>
        <v>38</v>
      </c>
      <c r="AH41" t="e">
        <f ca="1"/>
        <v>#NAME?</v>
      </c>
      <c r="AM41">
        <f t="shared" si="5"/>
        <v>38</v>
      </c>
      <c r="AN41" t="e">
        <f ca="1"/>
        <v>#NAME?</v>
      </c>
    </row>
    <row r="42" spans="1:40" x14ac:dyDescent="0.35">
      <c r="I42">
        <f t="shared" si="0"/>
        <v>39</v>
      </c>
      <c r="J42" t="e">
        <f ca="1"/>
        <v>#NAME?</v>
      </c>
      <c r="O42">
        <f t="shared" si="1"/>
        <v>39</v>
      </c>
      <c r="P42" t="e">
        <f ca="1"/>
        <v>#NAME?</v>
      </c>
      <c r="U42">
        <f t="shared" si="2"/>
        <v>39</v>
      </c>
      <c r="V42" t="e">
        <f ca="1"/>
        <v>#NAME?</v>
      </c>
      <c r="AA42">
        <f t="shared" si="3"/>
        <v>39</v>
      </c>
      <c r="AB42" t="e">
        <f ca="1"/>
        <v>#NAME?</v>
      </c>
      <c r="AG42">
        <f t="shared" si="4"/>
        <v>39</v>
      </c>
      <c r="AH42" t="e">
        <f ca="1"/>
        <v>#NAME?</v>
      </c>
      <c r="AM42">
        <f t="shared" si="5"/>
        <v>39</v>
      </c>
      <c r="AN42" t="e">
        <f ca="1"/>
        <v>#NAME?</v>
      </c>
    </row>
    <row r="43" spans="1:40" x14ac:dyDescent="0.35">
      <c r="I43" s="6">
        <f t="shared" si="0"/>
        <v>40</v>
      </c>
      <c r="J43" s="6" t="e">
        <f ca="1"/>
        <v>#NAME?</v>
      </c>
      <c r="O43" s="6">
        <f t="shared" si="1"/>
        <v>40</v>
      </c>
      <c r="P43" s="6" t="e">
        <f ca="1"/>
        <v>#NAME?</v>
      </c>
      <c r="U43">
        <f t="shared" si="2"/>
        <v>40</v>
      </c>
      <c r="V43" t="e">
        <f ca="1"/>
        <v>#NAME?</v>
      </c>
      <c r="AA43">
        <f t="shared" si="3"/>
        <v>40</v>
      </c>
      <c r="AB43" t="e">
        <f ca="1"/>
        <v>#NAME?</v>
      </c>
      <c r="AG43">
        <f t="shared" si="4"/>
        <v>40</v>
      </c>
      <c r="AH43" t="e">
        <f ca="1"/>
        <v>#NAME?</v>
      </c>
      <c r="AM43">
        <f t="shared" si="5"/>
        <v>40</v>
      </c>
      <c r="AN43" t="e">
        <f ca="1"/>
        <v>#NAME?</v>
      </c>
    </row>
    <row r="44" spans="1:40" x14ac:dyDescent="0.35">
      <c r="U44">
        <f t="shared" si="2"/>
        <v>41</v>
      </c>
      <c r="V44" t="e">
        <f ca="1"/>
        <v>#NAME?</v>
      </c>
      <c r="AA44">
        <f t="shared" si="3"/>
        <v>41</v>
      </c>
      <c r="AB44" t="e">
        <f ca="1"/>
        <v>#NAME?</v>
      </c>
      <c r="AG44">
        <f t="shared" si="4"/>
        <v>41</v>
      </c>
      <c r="AH44" t="e">
        <f ca="1"/>
        <v>#NAME?</v>
      </c>
      <c r="AM44">
        <f t="shared" si="5"/>
        <v>41</v>
      </c>
      <c r="AN44" t="e">
        <f ca="1"/>
        <v>#NAME?</v>
      </c>
    </row>
    <row r="45" spans="1:40" x14ac:dyDescent="0.35">
      <c r="U45" s="6">
        <f t="shared" si="2"/>
        <v>42</v>
      </c>
      <c r="V45" s="6" t="e">
        <f ca="1"/>
        <v>#NAME?</v>
      </c>
      <c r="AA45" s="6">
        <f t="shared" si="3"/>
        <v>42</v>
      </c>
      <c r="AB45" s="6" t="e">
        <f ca="1"/>
        <v>#NAME?</v>
      </c>
      <c r="AG45" s="6">
        <f t="shared" si="4"/>
        <v>42</v>
      </c>
      <c r="AH45" s="6" t="e">
        <f ca="1"/>
        <v>#NAME?</v>
      </c>
      <c r="AM45" s="6">
        <f t="shared" si="5"/>
        <v>42</v>
      </c>
      <c r="AN45" s="6" t="e">
        <f ca="1"/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6ED9-B9EB-46E7-9591-583F78D0B993}">
  <dimension ref="A1:AQ42"/>
  <sheetViews>
    <sheetView workbookViewId="0"/>
  </sheetViews>
  <sheetFormatPr defaultRowHeight="14.5" x14ac:dyDescent="0.35"/>
  <cols>
    <col min="14" max="16" width="8.7265625" customWidth="1"/>
    <col min="17" max="17" width="5.1796875" customWidth="1"/>
  </cols>
  <sheetData>
    <row r="1" spans="1:43" x14ac:dyDescent="0.35">
      <c r="A1" s="1" t="s">
        <v>0</v>
      </c>
      <c r="B1" s="1" t="s">
        <v>1</v>
      </c>
      <c r="C1" s="1" t="s">
        <v>2</v>
      </c>
      <c r="F1" s="2" t="s">
        <v>3</v>
      </c>
      <c r="G1" s="2" t="s">
        <v>4</v>
      </c>
      <c r="I1" t="s">
        <v>5</v>
      </c>
      <c r="J1">
        <v>0</v>
      </c>
      <c r="L1" t="s">
        <v>6</v>
      </c>
      <c r="M1" s="2" t="s">
        <v>1</v>
      </c>
      <c r="O1" t="s">
        <v>5</v>
      </c>
      <c r="P1">
        <v>0</v>
      </c>
      <c r="R1" t="s">
        <v>6</v>
      </c>
      <c r="S1" s="2" t="s">
        <v>2</v>
      </c>
      <c r="U1" t="s">
        <v>5</v>
      </c>
      <c r="V1">
        <v>0</v>
      </c>
      <c r="X1" t="s">
        <v>6</v>
      </c>
      <c r="Y1" s="3" t="s">
        <v>1</v>
      </c>
      <c r="AA1" t="s">
        <v>5</v>
      </c>
      <c r="AB1">
        <v>0</v>
      </c>
      <c r="AD1" t="s">
        <v>6</v>
      </c>
      <c r="AE1" s="3" t="s">
        <v>2</v>
      </c>
      <c r="AG1" t="s">
        <v>5</v>
      </c>
      <c r="AH1">
        <v>0</v>
      </c>
      <c r="AJ1" t="s">
        <v>6</v>
      </c>
      <c r="AM1" t="s">
        <v>5</v>
      </c>
      <c r="AN1">
        <v>0</v>
      </c>
      <c r="AP1" t="s">
        <v>6</v>
      </c>
    </row>
    <row r="2" spans="1:43" ht="15" thickBot="1" x14ac:dyDescent="0.4">
      <c r="A2">
        <v>1931</v>
      </c>
      <c r="E2">
        <v>1</v>
      </c>
      <c r="F2" t="e">
        <f ca="1">GRANGER_TEST($B$3:$B$41,$C$3:$C$41,$E2)</f>
        <v>#NAME?</v>
      </c>
      <c r="G2" t="e">
        <f ca="1">GRANGER_TEST($C$3:$C$41,$B$3:$B$41,$E2)</f>
        <v>#NAME?</v>
      </c>
    </row>
    <row r="3" spans="1:43" ht="15" thickTop="1" x14ac:dyDescent="0.35">
      <c r="A3">
        <v>1932</v>
      </c>
      <c r="B3">
        <f>'Granger 1'!B3-'Granger 1'!B2</f>
        <v>-12928</v>
      </c>
      <c r="C3">
        <f>'Granger 1'!C3-'Granger 1'!C2</f>
        <v>-205</v>
      </c>
      <c r="E3">
        <v>2</v>
      </c>
      <c r="F3" t="e">
        <f ca="1">GRANGER_TEST($B$3:$B$41,$C$3:$C$41,$E3)</f>
        <v>#NAME?</v>
      </c>
      <c r="G3" t="e">
        <f ca="1">GRANGER_TEST($C$3:$C$41,$B$3:$B$41,$E3)</f>
        <v>#NAME?</v>
      </c>
      <c r="I3" s="4" t="s">
        <v>7</v>
      </c>
      <c r="J3" s="4" t="s">
        <v>8</v>
      </c>
      <c r="L3" t="s">
        <v>9</v>
      </c>
      <c r="M3" s="5" t="s">
        <v>10</v>
      </c>
      <c r="O3" s="4" t="s">
        <v>7</v>
      </c>
      <c r="P3" s="4" t="s">
        <v>8</v>
      </c>
      <c r="R3" t="s">
        <v>9</v>
      </c>
      <c r="S3" s="5" t="s">
        <v>10</v>
      </c>
      <c r="U3" s="4" t="s">
        <v>7</v>
      </c>
      <c r="V3" s="4" t="s">
        <v>8</v>
      </c>
      <c r="X3" t="s">
        <v>9</v>
      </c>
      <c r="Y3" s="5" t="s">
        <v>10</v>
      </c>
      <c r="AA3" s="4" t="s">
        <v>7</v>
      </c>
      <c r="AB3" s="4" t="s">
        <v>8</v>
      </c>
      <c r="AD3" t="s">
        <v>9</v>
      </c>
      <c r="AE3" s="5" t="s">
        <v>10</v>
      </c>
      <c r="AG3" s="4" t="s">
        <v>7</v>
      </c>
      <c r="AH3" s="4" t="s">
        <v>8</v>
      </c>
      <c r="AJ3" t="s">
        <v>9</v>
      </c>
      <c r="AK3" s="5" t="s">
        <v>10</v>
      </c>
      <c r="AM3" s="4" t="s">
        <v>7</v>
      </c>
      <c r="AN3" s="4" t="s">
        <v>8</v>
      </c>
      <c r="AP3" t="s">
        <v>9</v>
      </c>
      <c r="AQ3" s="5" t="s">
        <v>10</v>
      </c>
    </row>
    <row r="4" spans="1:43" x14ac:dyDescent="0.35">
      <c r="A4">
        <v>1933</v>
      </c>
      <c r="B4">
        <f>'Granger 1'!B4-'Granger 1'!B3</f>
        <v>7708</v>
      </c>
      <c r="C4">
        <f>'Granger 1'!C4-'Granger 1'!C3</f>
        <v>-72</v>
      </c>
      <c r="E4">
        <v>3</v>
      </c>
      <c r="F4" t="e">
        <f ca="1">GRANGER_TEST($B$3:$B$41,$C$3:$C$41,$E4)</f>
        <v>#NAME?</v>
      </c>
      <c r="G4" t="e">
        <f ca="1">GRANGER_TEST($C$3:$C$41,$B$3:$B$41,$E4)</f>
        <v>#NAME?</v>
      </c>
      <c r="I4">
        <v>1</v>
      </c>
      <c r="J4" t="e">
        <f t="array" aca="1" ref="J4:J42" ca="1">ADIFF(B3:B41,J1)</f>
        <v>#NAME?</v>
      </c>
      <c r="L4" t="s">
        <v>11</v>
      </c>
      <c r="M4" s="7" t="s">
        <v>12</v>
      </c>
      <c r="O4">
        <v>1</v>
      </c>
      <c r="P4" t="e">
        <f t="array" aca="1" ref="P4:P42" ca="1">ADIFF(C3:C41,P1)</f>
        <v>#NAME?</v>
      </c>
      <c r="R4" t="s">
        <v>11</v>
      </c>
      <c r="S4" s="7" t="s">
        <v>12</v>
      </c>
      <c r="U4">
        <v>1</v>
      </c>
      <c r="V4" t="e">
        <f t="array" aca="1" ref="V4:V42" ca="1">ADIFF(B3:B41,V1)</f>
        <v>#NAME?</v>
      </c>
      <c r="X4" t="s">
        <v>11</v>
      </c>
      <c r="Y4" s="7" t="s">
        <v>13</v>
      </c>
      <c r="AA4">
        <v>1</v>
      </c>
      <c r="AB4" t="e">
        <f t="array" aca="1" ref="AB4:AB42" ca="1">ADIFF(C3:C41,AB1)</f>
        <v>#NAME?</v>
      </c>
      <c r="AD4" t="s">
        <v>11</v>
      </c>
      <c r="AE4" s="7" t="s">
        <v>13</v>
      </c>
      <c r="AG4">
        <v>1</v>
      </c>
      <c r="AH4" t="e">
        <f t="array" aca="1" ref="AH4:AH42" ca="1">ADIFF(B3:B41,AH1)</f>
        <v>#NAME?</v>
      </c>
      <c r="AJ4" t="s">
        <v>11</v>
      </c>
      <c r="AK4" s="7" t="s">
        <v>13</v>
      </c>
      <c r="AM4">
        <v>1</v>
      </c>
      <c r="AN4" t="e">
        <f t="array" aca="1" ref="AN4:AN42" ca="1">ADIFF(C3:C41,AN1)</f>
        <v>#NAME?</v>
      </c>
      <c r="AP4" t="s">
        <v>11</v>
      </c>
      <c r="AQ4" s="7" t="s">
        <v>13</v>
      </c>
    </row>
    <row r="5" spans="1:43" x14ac:dyDescent="0.35">
      <c r="A5">
        <v>1934</v>
      </c>
      <c r="B5">
        <f>'Granger 1'!B5-'Granger 1'!B4</f>
        <v>-10586</v>
      </c>
      <c r="C5">
        <f>'Granger 1'!C5-'Granger 1'!C4</f>
        <v>-99</v>
      </c>
      <c r="E5">
        <v>4</v>
      </c>
      <c r="F5" t="e">
        <f ca="1">GRANGER_TEST($B$3:$B$41,$C$3:$C$41,$E5)</f>
        <v>#NAME?</v>
      </c>
      <c r="G5" t="e">
        <f ca="1">GRANGER_TEST($C$3:$C$41,$B$3:$B$41,$E5)</f>
        <v>#NAME?</v>
      </c>
      <c r="I5">
        <f>I4+1</f>
        <v>2</v>
      </c>
      <c r="J5" t="e">
        <f ca="1"/>
        <v>#NAME?</v>
      </c>
      <c r="L5" t="s">
        <v>14</v>
      </c>
      <c r="M5" s="7" t="s">
        <v>12</v>
      </c>
      <c r="O5">
        <f>O4+1</f>
        <v>2</v>
      </c>
      <c r="P5" t="e">
        <f ca="1"/>
        <v>#NAME?</v>
      </c>
      <c r="R5" t="s">
        <v>14</v>
      </c>
      <c r="S5" s="7" t="s">
        <v>12</v>
      </c>
      <c r="U5">
        <f>U4+1</f>
        <v>2</v>
      </c>
      <c r="V5" t="e">
        <f ca="1"/>
        <v>#NAME?</v>
      </c>
      <c r="X5" t="s">
        <v>14</v>
      </c>
      <c r="Y5" s="7" t="s">
        <v>12</v>
      </c>
      <c r="AA5">
        <f>AA4+1</f>
        <v>2</v>
      </c>
      <c r="AB5" t="e">
        <f ca="1"/>
        <v>#NAME?</v>
      </c>
      <c r="AD5" t="s">
        <v>14</v>
      </c>
      <c r="AE5" s="7" t="s">
        <v>12</v>
      </c>
      <c r="AG5">
        <f>AG4+1</f>
        <v>2</v>
      </c>
      <c r="AH5" t="e">
        <f ca="1"/>
        <v>#NAME?</v>
      </c>
      <c r="AJ5" t="s">
        <v>14</v>
      </c>
      <c r="AK5" s="7" t="s">
        <v>13</v>
      </c>
      <c r="AM5">
        <f>AM4+1</f>
        <v>2</v>
      </c>
      <c r="AN5" t="e">
        <f ca="1"/>
        <v>#NAME?</v>
      </c>
      <c r="AP5" t="s">
        <v>14</v>
      </c>
      <c r="AQ5" s="7" t="s">
        <v>13</v>
      </c>
    </row>
    <row r="6" spans="1:43" x14ac:dyDescent="0.35">
      <c r="A6">
        <v>1935</v>
      </c>
      <c r="B6">
        <f>'Granger 1'!B6-'Granger 1'!B5</f>
        <v>-43979</v>
      </c>
      <c r="C6">
        <f>'Granger 1'!C6-'Granger 1'!C5</f>
        <v>-75</v>
      </c>
      <c r="I6">
        <f t="shared" ref="I6:I42" si="0">I5+1</f>
        <v>3</v>
      </c>
      <c r="J6" t="e">
        <f ca="1"/>
        <v>#NAME?</v>
      </c>
      <c r="L6" t="s">
        <v>15</v>
      </c>
      <c r="M6" s="8">
        <f ca="1">IF(M3&lt;&gt;"schwert",0,ROUND(12*(COUNT(J4:J43)/100)^(1/4),0))</f>
        <v>0</v>
      </c>
      <c r="O6">
        <f t="shared" ref="O6:O42" si="1">O5+1</f>
        <v>3</v>
      </c>
      <c r="P6" t="e">
        <f ca="1"/>
        <v>#NAME?</v>
      </c>
      <c r="R6" t="s">
        <v>15</v>
      </c>
      <c r="S6" s="8">
        <f ca="1">IF(S3&lt;&gt;"schwert",0,ROUND(12*(COUNT(P4:P43)/100)^(1/4),0))</f>
        <v>0</v>
      </c>
      <c r="U6">
        <f t="shared" ref="U6:U42" si="2">U5+1</f>
        <v>3</v>
      </c>
      <c r="V6" t="e">
        <f ca="1"/>
        <v>#NAME?</v>
      </c>
      <c r="X6" t="s">
        <v>15</v>
      </c>
      <c r="Y6" s="8">
        <f ca="1">IF(Y3&lt;&gt;"schwert",0,ROUND(12*(COUNT(V4:V45)/100)^(1/4),0))</f>
        <v>0</v>
      </c>
      <c r="AA6">
        <f t="shared" ref="AA6:AA42" si="3">AA5+1</f>
        <v>3</v>
      </c>
      <c r="AB6" t="e">
        <f ca="1"/>
        <v>#NAME?</v>
      </c>
      <c r="AD6" t="s">
        <v>15</v>
      </c>
      <c r="AE6" s="8">
        <f ca="1">IF(AE3&lt;&gt;"schwert",0,ROUND(12*(COUNT(AB4:AB45)/100)^(1/4),0))</f>
        <v>0</v>
      </c>
      <c r="AG6">
        <f t="shared" ref="AG6:AG42" si="4">AG5+1</f>
        <v>3</v>
      </c>
      <c r="AH6" t="e">
        <f ca="1"/>
        <v>#NAME?</v>
      </c>
      <c r="AJ6" t="s">
        <v>15</v>
      </c>
      <c r="AK6" s="8">
        <f ca="1">IF(AK3&lt;&gt;"schwert",0,ROUND(12*(COUNT(AH4:AH45)/100)^(1/4),0))</f>
        <v>0</v>
      </c>
      <c r="AM6">
        <f t="shared" ref="AM6:AM42" si="5">AM5+1</f>
        <v>3</v>
      </c>
      <c r="AN6" t="e">
        <f ca="1"/>
        <v>#NAME?</v>
      </c>
      <c r="AP6" t="s">
        <v>15</v>
      </c>
      <c r="AQ6" s="8">
        <f ca="1">IF(AQ3&lt;&gt;"schwert",0,ROUND(12*(COUNT(AN4:AN45)/100)^(1/4),0))</f>
        <v>0</v>
      </c>
    </row>
    <row r="7" spans="1:43" x14ac:dyDescent="0.35">
      <c r="A7">
        <v>1936</v>
      </c>
      <c r="B7">
        <f>'Granger 1'!B7-'Granger 1'!B6</f>
        <v>13488</v>
      </c>
      <c r="C7">
        <f>'Granger 1'!C7-'Granger 1'!C6</f>
        <v>85</v>
      </c>
      <c r="I7">
        <f t="shared" si="0"/>
        <v>4</v>
      </c>
      <c r="J7" t="e">
        <f ca="1"/>
        <v>#NAME?</v>
      </c>
      <c r="L7" t="s">
        <v>16</v>
      </c>
      <c r="M7" s="9">
        <v>0.05</v>
      </c>
      <c r="O7">
        <f t="shared" si="1"/>
        <v>4</v>
      </c>
      <c r="P7" t="e">
        <f ca="1"/>
        <v>#NAME?</v>
      </c>
      <c r="R7" t="s">
        <v>16</v>
      </c>
      <c r="S7" s="9">
        <v>0.05</v>
      </c>
      <c r="U7">
        <f t="shared" si="2"/>
        <v>4</v>
      </c>
      <c r="V7" t="e">
        <f ca="1"/>
        <v>#NAME?</v>
      </c>
      <c r="X7" t="s">
        <v>16</v>
      </c>
      <c r="Y7" s="9">
        <v>0.05</v>
      </c>
      <c r="AA7">
        <f t="shared" si="3"/>
        <v>4</v>
      </c>
      <c r="AB7" t="e">
        <f ca="1"/>
        <v>#NAME?</v>
      </c>
      <c r="AD7" t="s">
        <v>16</v>
      </c>
      <c r="AE7" s="9">
        <v>0.05</v>
      </c>
      <c r="AG7">
        <f t="shared" si="4"/>
        <v>4</v>
      </c>
      <c r="AH7" t="e">
        <f ca="1"/>
        <v>#NAME?</v>
      </c>
      <c r="AJ7" t="s">
        <v>16</v>
      </c>
      <c r="AK7" s="9">
        <v>0.05</v>
      </c>
      <c r="AM7">
        <f t="shared" si="5"/>
        <v>4</v>
      </c>
      <c r="AN7" t="e">
        <f ca="1"/>
        <v>#NAME?</v>
      </c>
      <c r="AP7" t="s">
        <v>16</v>
      </c>
      <c r="AQ7" s="9">
        <v>0.05</v>
      </c>
    </row>
    <row r="8" spans="1:43" x14ac:dyDescent="0.35">
      <c r="A8">
        <v>1937</v>
      </c>
      <c r="B8">
        <f>'Granger 1'!B8-'Granger 1'!B7</f>
        <v>20475</v>
      </c>
      <c r="C8">
        <f>'Granger 1'!C8-'Granger 1'!C7</f>
        <v>277</v>
      </c>
      <c r="I8">
        <f t="shared" si="0"/>
        <v>5</v>
      </c>
      <c r="J8" t="e">
        <f ca="1"/>
        <v>#NAME?</v>
      </c>
      <c r="O8">
        <f t="shared" si="1"/>
        <v>5</v>
      </c>
      <c r="P8" t="e">
        <f ca="1"/>
        <v>#NAME?</v>
      </c>
      <c r="U8">
        <f t="shared" si="2"/>
        <v>5</v>
      </c>
      <c r="V8" t="e">
        <f ca="1"/>
        <v>#NAME?</v>
      </c>
      <c r="AA8">
        <f t="shared" si="3"/>
        <v>5</v>
      </c>
      <c r="AB8" t="e">
        <f ca="1"/>
        <v>#NAME?</v>
      </c>
      <c r="AG8">
        <f t="shared" si="4"/>
        <v>5</v>
      </c>
      <c r="AH8" t="e">
        <f ca="1"/>
        <v>#NAME?</v>
      </c>
      <c r="AM8">
        <f t="shared" si="5"/>
        <v>5</v>
      </c>
      <c r="AN8" t="e">
        <f ca="1"/>
        <v>#NAME?</v>
      </c>
    </row>
    <row r="9" spans="1:43" x14ac:dyDescent="0.35">
      <c r="A9">
        <v>1938</v>
      </c>
      <c r="B9">
        <f>'Granger 1'!B9-'Granger 1'!B8</f>
        <v>-34297</v>
      </c>
      <c r="C9">
        <f>'Granger 1'!C9-'Granger 1'!C8</f>
        <v>-19</v>
      </c>
      <c r="I9">
        <f t="shared" si="0"/>
        <v>6</v>
      </c>
      <c r="J9" t="e">
        <f ca="1"/>
        <v>#NAME?</v>
      </c>
      <c r="L9" t="e">
        <f t="array" aca="1" ref="L9:M16" ca="1">ADFTEST(J4:J43,TRUE,M6,M3,0,M7)</f>
        <v>#NAME?</v>
      </c>
      <c r="M9" s="10" t="e">
        <f ca="1"/>
        <v>#NAME?</v>
      </c>
      <c r="O9">
        <f t="shared" si="1"/>
        <v>6</v>
      </c>
      <c r="P9" t="e">
        <f ca="1"/>
        <v>#NAME?</v>
      </c>
      <c r="R9" t="e">
        <f t="array" aca="1" ref="R9:S16" ca="1">ADFTEST(P4:P43,TRUE,S6,S3,0,S7)</f>
        <v>#NAME?</v>
      </c>
      <c r="S9" s="10" t="e">
        <f ca="1"/>
        <v>#NAME?</v>
      </c>
      <c r="U9">
        <f t="shared" si="2"/>
        <v>6</v>
      </c>
      <c r="V9" t="e">
        <f ca="1"/>
        <v>#NAME?</v>
      </c>
      <c r="X9" t="e">
        <f t="array" aca="1" ref="X9:Y16" ca="1">ADFTEST(V4:V45,TRUE,Y6,Y3,1,Y7)</f>
        <v>#NAME?</v>
      </c>
      <c r="Y9" s="10" t="e">
        <f ca="1"/>
        <v>#NAME?</v>
      </c>
      <c r="AA9">
        <f t="shared" si="3"/>
        <v>6</v>
      </c>
      <c r="AB9" t="e">
        <f ca="1"/>
        <v>#NAME?</v>
      </c>
      <c r="AD9" t="e">
        <f t="array" aca="1" ref="AD9:AE16" ca="1">ADFTEST(AB4:AB45,TRUE,AE6,AE3,1,AE7)</f>
        <v>#NAME?</v>
      </c>
      <c r="AE9" s="10" t="e">
        <f ca="1"/>
        <v>#NAME?</v>
      </c>
      <c r="AG9">
        <f t="shared" si="4"/>
        <v>6</v>
      </c>
      <c r="AH9" t="e">
        <f ca="1"/>
        <v>#NAME?</v>
      </c>
      <c r="AJ9" t="e">
        <f t="array" aca="1" ref="AJ9:AK16" ca="1">ADFTEST(AH4:AH45,TRUE,AK6,AK3,2,AK7)</f>
        <v>#NAME?</v>
      </c>
      <c r="AK9" s="10" t="e">
        <f ca="1"/>
        <v>#NAME?</v>
      </c>
      <c r="AM9">
        <f t="shared" si="5"/>
        <v>6</v>
      </c>
      <c r="AN9" t="e">
        <f ca="1"/>
        <v>#NAME?</v>
      </c>
      <c r="AP9" t="e">
        <f t="array" aca="1" ref="AP9:AQ16" ca="1">ADFTEST(AN4:AN45,TRUE,AQ6,AQ3,2,AQ7)</f>
        <v>#NAME?</v>
      </c>
      <c r="AQ9" s="10" t="e">
        <f ca="1"/>
        <v>#NAME?</v>
      </c>
    </row>
    <row r="10" spans="1:43" x14ac:dyDescent="0.35">
      <c r="A10">
        <v>1939</v>
      </c>
      <c r="B10">
        <f>'Granger 1'!B10-'Granger 1'!B9</f>
        <v>28967</v>
      </c>
      <c r="C10">
        <f>'Granger 1'!C10-'Granger 1'!C9</f>
        <v>137</v>
      </c>
      <c r="I10">
        <f t="shared" si="0"/>
        <v>7</v>
      </c>
      <c r="J10" t="e">
        <f ca="1"/>
        <v>#NAME?</v>
      </c>
      <c r="L10" t="e">
        <f ca="1"/>
        <v>#NAME?</v>
      </c>
      <c r="M10" s="8" t="e">
        <f ca="1"/>
        <v>#NAME?</v>
      </c>
      <c r="O10">
        <f t="shared" si="1"/>
        <v>7</v>
      </c>
      <c r="P10" t="e">
        <f ca="1"/>
        <v>#NAME?</v>
      </c>
      <c r="R10" t="e">
        <f ca="1"/>
        <v>#NAME?</v>
      </c>
      <c r="S10" s="8" t="e">
        <f ca="1"/>
        <v>#NAME?</v>
      </c>
      <c r="U10">
        <f t="shared" si="2"/>
        <v>7</v>
      </c>
      <c r="V10" t="e">
        <f ca="1"/>
        <v>#NAME?</v>
      </c>
      <c r="X10" t="e">
        <f ca="1"/>
        <v>#NAME?</v>
      </c>
      <c r="Y10" s="8" t="e">
        <f ca="1"/>
        <v>#NAME?</v>
      </c>
      <c r="AA10">
        <f t="shared" si="3"/>
        <v>7</v>
      </c>
      <c r="AB10" t="e">
        <f ca="1"/>
        <v>#NAME?</v>
      </c>
      <c r="AD10" t="e">
        <f ca="1"/>
        <v>#NAME?</v>
      </c>
      <c r="AE10" s="8" t="e">
        <f ca="1"/>
        <v>#NAME?</v>
      </c>
      <c r="AG10">
        <f t="shared" si="4"/>
        <v>7</v>
      </c>
      <c r="AH10" t="e">
        <f ca="1"/>
        <v>#NAME?</v>
      </c>
      <c r="AJ10" t="e">
        <f ca="1"/>
        <v>#NAME?</v>
      </c>
      <c r="AK10" s="8" t="e">
        <f ca="1"/>
        <v>#NAME?</v>
      </c>
      <c r="AM10">
        <f t="shared" si="5"/>
        <v>7</v>
      </c>
      <c r="AN10" t="e">
        <f ca="1"/>
        <v>#NAME?</v>
      </c>
      <c r="AP10" t="e">
        <f ca="1"/>
        <v>#NAME?</v>
      </c>
      <c r="AQ10" s="8" t="e">
        <f ca="1"/>
        <v>#NAME?</v>
      </c>
    </row>
    <row r="11" spans="1:43" x14ac:dyDescent="0.35">
      <c r="A11">
        <v>1940</v>
      </c>
      <c r="B11">
        <f>'Granger 1'!B11-'Granger 1'!B10</f>
        <v>19697</v>
      </c>
      <c r="C11">
        <f>'Granger 1'!C11-'Granger 1'!C10</f>
        <v>79</v>
      </c>
      <c r="I11">
        <f t="shared" si="0"/>
        <v>8</v>
      </c>
      <c r="J11" t="e">
        <f ca="1"/>
        <v>#NAME?</v>
      </c>
      <c r="L11" t="e">
        <f ca="1"/>
        <v>#NAME?</v>
      </c>
      <c r="M11" s="7" t="e">
        <f ca="1"/>
        <v>#NAME?</v>
      </c>
      <c r="O11">
        <f t="shared" si="1"/>
        <v>8</v>
      </c>
      <c r="P11" t="e">
        <f ca="1"/>
        <v>#NAME?</v>
      </c>
      <c r="R11" t="e">
        <f ca="1"/>
        <v>#NAME?</v>
      </c>
      <c r="S11" s="7" t="e">
        <f ca="1"/>
        <v>#NAME?</v>
      </c>
      <c r="U11">
        <f t="shared" si="2"/>
        <v>8</v>
      </c>
      <c r="V11" t="e">
        <f ca="1"/>
        <v>#NAME?</v>
      </c>
      <c r="X11" t="e">
        <f ca="1"/>
        <v>#NAME?</v>
      </c>
      <c r="Y11" s="7" t="e">
        <f ca="1"/>
        <v>#NAME?</v>
      </c>
      <c r="AA11">
        <f t="shared" si="3"/>
        <v>8</v>
      </c>
      <c r="AB11" t="e">
        <f ca="1"/>
        <v>#NAME?</v>
      </c>
      <c r="AD11" t="e">
        <f ca="1"/>
        <v>#NAME?</v>
      </c>
      <c r="AE11" s="7" t="e">
        <f ca="1"/>
        <v>#NAME?</v>
      </c>
      <c r="AG11">
        <f t="shared" si="4"/>
        <v>8</v>
      </c>
      <c r="AH11" t="e">
        <f ca="1"/>
        <v>#NAME?</v>
      </c>
      <c r="AJ11" t="e">
        <f ca="1"/>
        <v>#NAME?</v>
      </c>
      <c r="AK11" s="7" t="e">
        <f ca="1"/>
        <v>#NAME?</v>
      </c>
      <c r="AM11">
        <f t="shared" si="5"/>
        <v>8</v>
      </c>
      <c r="AN11" t="e">
        <f ca="1"/>
        <v>#NAME?</v>
      </c>
      <c r="AP11" t="e">
        <f ca="1"/>
        <v>#NAME?</v>
      </c>
      <c r="AQ11" s="7" t="e">
        <f ca="1"/>
        <v>#NAME?</v>
      </c>
    </row>
    <row r="12" spans="1:43" x14ac:dyDescent="0.35">
      <c r="A12">
        <v>1941</v>
      </c>
      <c r="B12">
        <f>'Granger 1'!B12-'Granger 1'!B11</f>
        <v>-15447</v>
      </c>
      <c r="C12">
        <f>'Granger 1'!C12-'Granger 1'!C11</f>
        <v>200</v>
      </c>
      <c r="I12">
        <f t="shared" si="0"/>
        <v>9</v>
      </c>
      <c r="J12" t="e">
        <f ca="1"/>
        <v>#NAME?</v>
      </c>
      <c r="L12" t="e">
        <f ca="1"/>
        <v>#NAME?</v>
      </c>
      <c r="M12" s="8" t="e">
        <f ca="1"/>
        <v>#NAME?</v>
      </c>
      <c r="O12">
        <f t="shared" si="1"/>
        <v>9</v>
      </c>
      <c r="P12" t="e">
        <f ca="1"/>
        <v>#NAME?</v>
      </c>
      <c r="R12" t="e">
        <f ca="1"/>
        <v>#NAME?</v>
      </c>
      <c r="S12" s="8" t="e">
        <f ca="1"/>
        <v>#NAME?</v>
      </c>
      <c r="U12">
        <f t="shared" si="2"/>
        <v>9</v>
      </c>
      <c r="V12" t="e">
        <f ca="1"/>
        <v>#NAME?</v>
      </c>
      <c r="X12" t="e">
        <f ca="1"/>
        <v>#NAME?</v>
      </c>
      <c r="Y12" s="8" t="e">
        <f ca="1"/>
        <v>#NAME?</v>
      </c>
      <c r="AA12">
        <f t="shared" si="3"/>
        <v>9</v>
      </c>
      <c r="AB12" t="e">
        <f ca="1"/>
        <v>#NAME?</v>
      </c>
      <c r="AD12" t="e">
        <f ca="1"/>
        <v>#NAME?</v>
      </c>
      <c r="AE12" s="8" t="e">
        <f ca="1"/>
        <v>#NAME?</v>
      </c>
      <c r="AG12">
        <f t="shared" si="4"/>
        <v>9</v>
      </c>
      <c r="AH12" t="e">
        <f ca="1"/>
        <v>#NAME?</v>
      </c>
      <c r="AJ12" t="e">
        <f ca="1"/>
        <v>#NAME?</v>
      </c>
      <c r="AK12" s="8" t="e">
        <f ca="1"/>
        <v>#NAME?</v>
      </c>
      <c r="AM12">
        <f t="shared" si="5"/>
        <v>9</v>
      </c>
      <c r="AN12" t="e">
        <f ca="1"/>
        <v>#NAME?</v>
      </c>
      <c r="AP12" t="e">
        <f ca="1"/>
        <v>#NAME?</v>
      </c>
      <c r="AQ12" s="8" t="e">
        <f ca="1"/>
        <v>#NAME?</v>
      </c>
    </row>
    <row r="13" spans="1:43" x14ac:dyDescent="0.35">
      <c r="A13">
        <v>1942</v>
      </c>
      <c r="B13">
        <f>'Granger 1'!B13-'Granger 1'!B12</f>
        <v>54094</v>
      </c>
      <c r="C13">
        <f>'Granger 1'!C13-'Granger 1'!C12</f>
        <v>616</v>
      </c>
      <c r="I13">
        <f t="shared" si="0"/>
        <v>10</v>
      </c>
      <c r="J13" t="e">
        <f ca="1"/>
        <v>#NAME?</v>
      </c>
      <c r="L13" t="e">
        <f ca="1"/>
        <v>#NAME?</v>
      </c>
      <c r="M13" s="8" t="e">
        <f ca="1"/>
        <v>#NAME?</v>
      </c>
      <c r="O13">
        <f t="shared" si="1"/>
        <v>10</v>
      </c>
      <c r="P13" t="e">
        <f ca="1"/>
        <v>#NAME?</v>
      </c>
      <c r="R13" t="e">
        <f ca="1"/>
        <v>#NAME?</v>
      </c>
      <c r="S13" s="8" t="e">
        <f ca="1"/>
        <v>#NAME?</v>
      </c>
      <c r="U13">
        <f t="shared" si="2"/>
        <v>10</v>
      </c>
      <c r="V13" t="e">
        <f ca="1"/>
        <v>#NAME?</v>
      </c>
      <c r="X13" t="e">
        <f ca="1"/>
        <v>#NAME?</v>
      </c>
      <c r="Y13" s="8" t="e">
        <f ca="1"/>
        <v>#NAME?</v>
      </c>
      <c r="AA13">
        <f t="shared" si="3"/>
        <v>10</v>
      </c>
      <c r="AB13" t="e">
        <f ca="1"/>
        <v>#NAME?</v>
      </c>
      <c r="AD13" t="e">
        <f ca="1"/>
        <v>#NAME?</v>
      </c>
      <c r="AE13" s="8" t="e">
        <f ca="1"/>
        <v>#NAME?</v>
      </c>
      <c r="AG13">
        <f t="shared" si="4"/>
        <v>10</v>
      </c>
      <c r="AH13" t="e">
        <f ca="1"/>
        <v>#NAME?</v>
      </c>
      <c r="AJ13" t="e">
        <f ca="1"/>
        <v>#NAME?</v>
      </c>
      <c r="AK13" s="8" t="e">
        <f ca="1"/>
        <v>#NAME?</v>
      </c>
      <c r="AM13">
        <f t="shared" si="5"/>
        <v>10</v>
      </c>
      <c r="AN13" t="e">
        <f ca="1"/>
        <v>#NAME?</v>
      </c>
      <c r="AP13" t="e">
        <f ca="1"/>
        <v>#NAME?</v>
      </c>
      <c r="AQ13" s="8" t="e">
        <f ca="1"/>
        <v>#NAME?</v>
      </c>
    </row>
    <row r="14" spans="1:43" x14ac:dyDescent="0.35">
      <c r="A14">
        <v>1943</v>
      </c>
      <c r="B14">
        <f>'Granger 1'!B14-'Granger 1'!B13</f>
        <v>65112</v>
      </c>
      <c r="C14">
        <f>'Granger 1'!C14-'Granger 1'!C13</f>
        <v>544</v>
      </c>
      <c r="I14">
        <f t="shared" si="0"/>
        <v>11</v>
      </c>
      <c r="J14" t="e">
        <f ca="1"/>
        <v>#NAME?</v>
      </c>
      <c r="L14" t="e">
        <f ca="1"/>
        <v>#NAME?</v>
      </c>
      <c r="M14" s="8" t="e">
        <f ca="1"/>
        <v>#NAME?</v>
      </c>
      <c r="O14">
        <f t="shared" si="1"/>
        <v>11</v>
      </c>
      <c r="P14" t="e">
        <f ca="1"/>
        <v>#NAME?</v>
      </c>
      <c r="R14" t="e">
        <f ca="1"/>
        <v>#NAME?</v>
      </c>
      <c r="S14" s="8" t="e">
        <f ca="1"/>
        <v>#NAME?</v>
      </c>
      <c r="U14">
        <f t="shared" si="2"/>
        <v>11</v>
      </c>
      <c r="V14" t="e">
        <f ca="1"/>
        <v>#NAME?</v>
      </c>
      <c r="X14" t="e">
        <f ca="1"/>
        <v>#NAME?</v>
      </c>
      <c r="Y14" s="8" t="e">
        <f ca="1"/>
        <v>#NAME?</v>
      </c>
      <c r="AA14">
        <f t="shared" si="3"/>
        <v>11</v>
      </c>
      <c r="AB14" t="e">
        <f ca="1"/>
        <v>#NAME?</v>
      </c>
      <c r="AD14" t="e">
        <f ca="1"/>
        <v>#NAME?</v>
      </c>
      <c r="AE14" s="8" t="e">
        <f ca="1"/>
        <v>#NAME?</v>
      </c>
      <c r="AG14">
        <f t="shared" si="4"/>
        <v>11</v>
      </c>
      <c r="AH14" t="e">
        <f ca="1"/>
        <v>#NAME?</v>
      </c>
      <c r="AJ14" t="e">
        <f ca="1"/>
        <v>#NAME?</v>
      </c>
      <c r="AK14" s="8" t="e">
        <f ca="1"/>
        <v>#NAME?</v>
      </c>
      <c r="AM14">
        <f t="shared" si="5"/>
        <v>11</v>
      </c>
      <c r="AN14" t="e">
        <f ca="1"/>
        <v>#NAME?</v>
      </c>
      <c r="AP14" t="e">
        <f ca="1"/>
        <v>#NAME?</v>
      </c>
      <c r="AQ14" s="8" t="e">
        <f ca="1"/>
        <v>#NAME?</v>
      </c>
    </row>
    <row r="15" spans="1:43" x14ac:dyDescent="0.35">
      <c r="A15">
        <v>1944</v>
      </c>
      <c r="B15">
        <f>'Granger 1'!B15-'Granger 1'!B14</f>
        <v>40150</v>
      </c>
      <c r="C15">
        <f>'Granger 1'!C15-'Granger 1'!C14</f>
        <v>366</v>
      </c>
      <c r="I15">
        <f t="shared" si="0"/>
        <v>12</v>
      </c>
      <c r="J15" t="e">
        <f ca="1"/>
        <v>#NAME?</v>
      </c>
      <c r="L15" t="e">
        <f ca="1"/>
        <v>#NAME?</v>
      </c>
      <c r="M15" s="8" t="e">
        <f ca="1"/>
        <v>#NAME?</v>
      </c>
      <c r="O15">
        <f t="shared" si="1"/>
        <v>12</v>
      </c>
      <c r="P15" t="e">
        <f ca="1"/>
        <v>#NAME?</v>
      </c>
      <c r="R15" t="e">
        <f ca="1"/>
        <v>#NAME?</v>
      </c>
      <c r="S15" s="8" t="e">
        <f ca="1"/>
        <v>#NAME?</v>
      </c>
      <c r="U15">
        <f t="shared" si="2"/>
        <v>12</v>
      </c>
      <c r="V15" t="e">
        <f ca="1"/>
        <v>#NAME?</v>
      </c>
      <c r="X15" t="e">
        <f ca="1"/>
        <v>#NAME?</v>
      </c>
      <c r="Y15" s="8" t="e">
        <f ca="1"/>
        <v>#NAME?</v>
      </c>
      <c r="AA15">
        <f t="shared" si="3"/>
        <v>12</v>
      </c>
      <c r="AB15" t="e">
        <f ca="1"/>
        <v>#NAME?</v>
      </c>
      <c r="AD15" t="e">
        <f ca="1"/>
        <v>#NAME?</v>
      </c>
      <c r="AE15" s="8" t="e">
        <f ca="1"/>
        <v>#NAME?</v>
      </c>
      <c r="AG15">
        <f t="shared" si="4"/>
        <v>12</v>
      </c>
      <c r="AH15" t="e">
        <f ca="1"/>
        <v>#NAME?</v>
      </c>
      <c r="AJ15" t="e">
        <f ca="1"/>
        <v>#NAME?</v>
      </c>
      <c r="AK15" s="8" t="e">
        <f ca="1"/>
        <v>#NAME?</v>
      </c>
      <c r="AM15">
        <f t="shared" si="5"/>
        <v>12</v>
      </c>
      <c r="AN15" t="e">
        <f ca="1"/>
        <v>#NAME?</v>
      </c>
      <c r="AP15" t="e">
        <f ca="1"/>
        <v>#NAME?</v>
      </c>
      <c r="AQ15" s="8" t="e">
        <f ca="1"/>
        <v>#NAME?</v>
      </c>
    </row>
    <row r="16" spans="1:43" x14ac:dyDescent="0.35">
      <c r="A16">
        <v>1945</v>
      </c>
      <c r="B16">
        <f>'Granger 1'!B16-'Granger 1'!B15</f>
        <v>-65700</v>
      </c>
      <c r="C16">
        <f>'Granger 1'!C16-'Granger 1'!C15</f>
        <v>-212</v>
      </c>
      <c r="I16">
        <f t="shared" si="0"/>
        <v>13</v>
      </c>
      <c r="J16" t="e">
        <f ca="1"/>
        <v>#NAME?</v>
      </c>
      <c r="L16" t="e">
        <f ca="1"/>
        <v>#NAME?</v>
      </c>
      <c r="M16" s="11" t="e">
        <f ca="1"/>
        <v>#NAME?</v>
      </c>
      <c r="O16">
        <f t="shared" si="1"/>
        <v>13</v>
      </c>
      <c r="P16" t="e">
        <f ca="1"/>
        <v>#NAME?</v>
      </c>
      <c r="R16" t="e">
        <f ca="1"/>
        <v>#NAME?</v>
      </c>
      <c r="S16" s="11" t="e">
        <f ca="1"/>
        <v>#NAME?</v>
      </c>
      <c r="U16">
        <f t="shared" si="2"/>
        <v>13</v>
      </c>
      <c r="V16" t="e">
        <f ca="1"/>
        <v>#NAME?</v>
      </c>
      <c r="X16" t="e">
        <f ca="1"/>
        <v>#NAME?</v>
      </c>
      <c r="Y16" s="11" t="e">
        <f ca="1"/>
        <v>#NAME?</v>
      </c>
      <c r="AA16">
        <f t="shared" si="3"/>
        <v>13</v>
      </c>
      <c r="AB16" t="e">
        <f ca="1"/>
        <v>#NAME?</v>
      </c>
      <c r="AD16" t="e">
        <f ca="1"/>
        <v>#NAME?</v>
      </c>
      <c r="AE16" s="11" t="e">
        <f ca="1"/>
        <v>#NAME?</v>
      </c>
      <c r="AG16">
        <f t="shared" si="4"/>
        <v>13</v>
      </c>
      <c r="AH16" t="e">
        <f ca="1"/>
        <v>#NAME?</v>
      </c>
      <c r="AJ16" t="e">
        <f ca="1"/>
        <v>#NAME?</v>
      </c>
      <c r="AK16" s="11" t="e">
        <f ca="1"/>
        <v>#NAME?</v>
      </c>
      <c r="AM16">
        <f t="shared" si="5"/>
        <v>13</v>
      </c>
      <c r="AN16" t="e">
        <f ca="1"/>
        <v>#NAME?</v>
      </c>
      <c r="AP16" t="e">
        <f ca="1"/>
        <v>#NAME?</v>
      </c>
      <c r="AQ16" s="11" t="e">
        <f ca="1"/>
        <v>#NAME?</v>
      </c>
    </row>
    <row r="17" spans="1:40" x14ac:dyDescent="0.35">
      <c r="A17">
        <v>1946</v>
      </c>
      <c r="B17">
        <f>'Granger 1'!B17-'Granger 1'!B16</f>
        <v>6730</v>
      </c>
      <c r="C17">
        <f>'Granger 1'!C17-'Granger 1'!C16</f>
        <v>-24</v>
      </c>
      <c r="I17">
        <f t="shared" si="0"/>
        <v>14</v>
      </c>
      <c r="J17" t="e">
        <f ca="1"/>
        <v>#NAME?</v>
      </c>
      <c r="O17">
        <f t="shared" si="1"/>
        <v>14</v>
      </c>
      <c r="P17" t="e">
        <f ca="1"/>
        <v>#NAME?</v>
      </c>
      <c r="U17">
        <f t="shared" si="2"/>
        <v>14</v>
      </c>
      <c r="V17" t="e">
        <f ca="1"/>
        <v>#NAME?</v>
      </c>
      <c r="AA17">
        <f t="shared" si="3"/>
        <v>14</v>
      </c>
      <c r="AB17" t="e">
        <f ca="1"/>
        <v>#NAME?</v>
      </c>
      <c r="AG17">
        <f t="shared" si="4"/>
        <v>14</v>
      </c>
      <c r="AH17" t="e">
        <f ca="1"/>
        <v>#NAME?</v>
      </c>
      <c r="AM17">
        <f t="shared" si="5"/>
        <v>14</v>
      </c>
      <c r="AN17" t="e">
        <f ca="1"/>
        <v>#NAME?</v>
      </c>
    </row>
    <row r="18" spans="1:40" x14ac:dyDescent="0.35">
      <c r="A18">
        <v>1947</v>
      </c>
      <c r="B18">
        <f>'Granger 1'!B18-'Granger 1'!B17</f>
        <v>-56010</v>
      </c>
      <c r="C18">
        <f>'Granger 1'!C18-'Granger 1'!C17</f>
        <v>-53</v>
      </c>
      <c r="I18">
        <f t="shared" si="0"/>
        <v>15</v>
      </c>
      <c r="J18" t="e">
        <f ca="1"/>
        <v>#NAME?</v>
      </c>
      <c r="O18">
        <f t="shared" si="1"/>
        <v>15</v>
      </c>
      <c r="P18" t="e">
        <f ca="1"/>
        <v>#NAME?</v>
      </c>
      <c r="U18">
        <f t="shared" si="2"/>
        <v>15</v>
      </c>
      <c r="V18" t="e">
        <f ca="1"/>
        <v>#NAME?</v>
      </c>
      <c r="AA18">
        <f t="shared" si="3"/>
        <v>15</v>
      </c>
      <c r="AB18" t="e">
        <f ca="1"/>
        <v>#NAME?</v>
      </c>
      <c r="AG18">
        <f t="shared" si="4"/>
        <v>15</v>
      </c>
      <c r="AH18" t="e">
        <f ca="1"/>
        <v>#NAME?</v>
      </c>
      <c r="AM18">
        <f t="shared" si="5"/>
        <v>15</v>
      </c>
      <c r="AN18" t="e">
        <f ca="1"/>
        <v>#NAME?</v>
      </c>
    </row>
    <row r="19" spans="1:40" x14ac:dyDescent="0.35">
      <c r="A19">
        <v>1948</v>
      </c>
      <c r="B19">
        <f>'Granger 1'!B19-'Granger 1'!B18</f>
        <v>32427</v>
      </c>
      <c r="C19">
        <f>'Granger 1'!C19-'Granger 1'!C18</f>
        <v>-45</v>
      </c>
      <c r="I19">
        <f t="shared" si="0"/>
        <v>16</v>
      </c>
      <c r="J19" t="e">
        <f ca="1"/>
        <v>#NAME?</v>
      </c>
      <c r="O19">
        <f t="shared" si="1"/>
        <v>16</v>
      </c>
      <c r="P19" t="e">
        <f ca="1"/>
        <v>#NAME?</v>
      </c>
      <c r="U19">
        <f t="shared" si="2"/>
        <v>16</v>
      </c>
      <c r="V19" t="e">
        <f ca="1"/>
        <v>#NAME?</v>
      </c>
      <c r="AA19">
        <f t="shared" si="3"/>
        <v>16</v>
      </c>
      <c r="AB19" t="e">
        <f ca="1"/>
        <v>#NAME?</v>
      </c>
      <c r="AG19">
        <f t="shared" si="4"/>
        <v>16</v>
      </c>
      <c r="AH19" t="e">
        <f ca="1"/>
        <v>#NAME?</v>
      </c>
      <c r="AM19">
        <f t="shared" si="5"/>
        <v>16</v>
      </c>
      <c r="AN19" t="e">
        <f ca="1"/>
        <v>#NAME?</v>
      </c>
    </row>
    <row r="20" spans="1:40" x14ac:dyDescent="0.35">
      <c r="A20">
        <v>1949</v>
      </c>
      <c r="B20">
        <f>'Granger 1'!B20-'Granger 1'!B19</f>
        <v>-68768</v>
      </c>
      <c r="C20">
        <f>'Granger 1'!C20-'Granger 1'!C19</f>
        <v>116</v>
      </c>
      <c r="I20">
        <f t="shared" si="0"/>
        <v>17</v>
      </c>
      <c r="J20" t="e">
        <f ca="1"/>
        <v>#NAME?</v>
      </c>
      <c r="O20">
        <f t="shared" si="1"/>
        <v>17</v>
      </c>
      <c r="P20" t="e">
        <f ca="1"/>
        <v>#NAME?</v>
      </c>
      <c r="U20">
        <f t="shared" si="2"/>
        <v>17</v>
      </c>
      <c r="V20" t="e">
        <f ca="1"/>
        <v>#NAME?</v>
      </c>
      <c r="AA20">
        <f t="shared" si="3"/>
        <v>17</v>
      </c>
      <c r="AB20" t="e">
        <f ca="1"/>
        <v>#NAME?</v>
      </c>
      <c r="AG20">
        <f t="shared" si="4"/>
        <v>17</v>
      </c>
      <c r="AH20" t="e">
        <f ca="1"/>
        <v>#NAME?</v>
      </c>
      <c r="AM20">
        <f t="shared" si="5"/>
        <v>17</v>
      </c>
      <c r="AN20" t="e">
        <f ca="1"/>
        <v>#NAME?</v>
      </c>
    </row>
    <row r="21" spans="1:40" x14ac:dyDescent="0.35">
      <c r="A21">
        <v>1950</v>
      </c>
      <c r="B21">
        <f>'Granger 1'!B21-'Granger 1'!B20</f>
        <v>25673</v>
      </c>
      <c r="C21">
        <f>'Granger 1'!C21-'Granger 1'!C20</f>
        <v>256</v>
      </c>
      <c r="I21">
        <f t="shared" si="0"/>
        <v>18</v>
      </c>
      <c r="J21" t="e">
        <f ca="1"/>
        <v>#NAME?</v>
      </c>
      <c r="O21">
        <f t="shared" si="1"/>
        <v>18</v>
      </c>
      <c r="P21" t="e">
        <f ca="1"/>
        <v>#NAME?</v>
      </c>
      <c r="U21">
        <f t="shared" si="2"/>
        <v>18</v>
      </c>
      <c r="V21" t="e">
        <f ca="1"/>
        <v>#NAME?</v>
      </c>
      <c r="AA21">
        <f t="shared" si="3"/>
        <v>18</v>
      </c>
      <c r="AB21" t="e">
        <f ca="1"/>
        <v>#NAME?</v>
      </c>
      <c r="AG21">
        <f t="shared" si="4"/>
        <v>18</v>
      </c>
      <c r="AH21" t="e">
        <f ca="1"/>
        <v>#NAME?</v>
      </c>
      <c r="AM21">
        <f t="shared" si="5"/>
        <v>18</v>
      </c>
      <c r="AN21" t="e">
        <f ca="1"/>
        <v>#NAME?</v>
      </c>
    </row>
    <row r="22" spans="1:40" x14ac:dyDescent="0.35">
      <c r="A22">
        <v>1951</v>
      </c>
      <c r="B22">
        <f>'Granger 1'!B22-'Granger 1'!B21</f>
        <v>-25561</v>
      </c>
      <c r="C22">
        <f>'Granger 1'!C22-'Granger 1'!C21</f>
        <v>-82</v>
      </c>
      <c r="I22">
        <f t="shared" si="0"/>
        <v>19</v>
      </c>
      <c r="J22" t="e">
        <f ca="1"/>
        <v>#NAME?</v>
      </c>
      <c r="O22">
        <f t="shared" si="1"/>
        <v>19</v>
      </c>
      <c r="P22" t="e">
        <f ca="1"/>
        <v>#NAME?</v>
      </c>
      <c r="U22">
        <f t="shared" si="2"/>
        <v>19</v>
      </c>
      <c r="V22" t="e">
        <f ca="1"/>
        <v>#NAME?</v>
      </c>
      <c r="AA22">
        <f t="shared" si="3"/>
        <v>19</v>
      </c>
      <c r="AB22" t="e">
        <f ca="1"/>
        <v>#NAME?</v>
      </c>
      <c r="AG22">
        <f t="shared" si="4"/>
        <v>19</v>
      </c>
      <c r="AH22" t="e">
        <f ca="1"/>
        <v>#NAME?</v>
      </c>
      <c r="AM22">
        <f t="shared" si="5"/>
        <v>19</v>
      </c>
      <c r="AN22" t="e">
        <f ca="1"/>
        <v>#NAME?</v>
      </c>
    </row>
    <row r="23" spans="1:40" x14ac:dyDescent="0.35">
      <c r="A23">
        <v>1952</v>
      </c>
      <c r="B23">
        <f>'Granger 1'!B23-'Granger 1'!B22</f>
        <v>-4433</v>
      </c>
      <c r="C23">
        <f>'Granger 1'!C23-'Granger 1'!C22</f>
        <v>1</v>
      </c>
      <c r="I23">
        <f t="shared" si="0"/>
        <v>20</v>
      </c>
      <c r="J23" t="e">
        <f ca="1"/>
        <v>#NAME?</v>
      </c>
      <c r="O23">
        <f t="shared" si="1"/>
        <v>20</v>
      </c>
      <c r="P23" t="e">
        <f ca="1"/>
        <v>#NAME?</v>
      </c>
      <c r="U23">
        <f t="shared" si="2"/>
        <v>20</v>
      </c>
      <c r="V23" t="e">
        <f ca="1"/>
        <v>#NAME?</v>
      </c>
      <c r="AA23">
        <f t="shared" si="3"/>
        <v>20</v>
      </c>
      <c r="AB23" t="e">
        <f ca="1"/>
        <v>#NAME?</v>
      </c>
      <c r="AG23">
        <f t="shared" si="4"/>
        <v>20</v>
      </c>
      <c r="AH23" t="e">
        <f ca="1"/>
        <v>#NAME?</v>
      </c>
      <c r="AM23">
        <f t="shared" si="5"/>
        <v>20</v>
      </c>
      <c r="AN23" t="e">
        <f ca="1"/>
        <v>#NAME?</v>
      </c>
    </row>
    <row r="24" spans="1:40" x14ac:dyDescent="0.35">
      <c r="A24">
        <v>1953</v>
      </c>
      <c r="B24">
        <f>'Granger 1'!B24-'Granger 1'!B23</f>
        <v>-28399</v>
      </c>
      <c r="C24">
        <f>'Granger 1'!C24-'Granger 1'!C23</f>
        <v>-16</v>
      </c>
      <c r="I24">
        <f t="shared" si="0"/>
        <v>21</v>
      </c>
      <c r="J24" t="e">
        <f ca="1"/>
        <v>#NAME?</v>
      </c>
      <c r="O24">
        <f t="shared" si="1"/>
        <v>21</v>
      </c>
      <c r="P24" t="e">
        <f ca="1"/>
        <v>#NAME?</v>
      </c>
      <c r="U24">
        <f t="shared" si="2"/>
        <v>21</v>
      </c>
      <c r="V24" t="e">
        <f ca="1"/>
        <v>#NAME?</v>
      </c>
      <c r="AA24">
        <f t="shared" si="3"/>
        <v>21</v>
      </c>
      <c r="AB24" t="e">
        <f ca="1"/>
        <v>#NAME?</v>
      </c>
      <c r="AG24">
        <f t="shared" si="4"/>
        <v>21</v>
      </c>
      <c r="AH24" t="e">
        <f ca="1"/>
        <v>#NAME?</v>
      </c>
      <c r="AM24">
        <f t="shared" si="5"/>
        <v>21</v>
      </c>
      <c r="AN24" t="e">
        <f ca="1"/>
        <v>#NAME?</v>
      </c>
    </row>
    <row r="25" spans="1:40" x14ac:dyDescent="0.35">
      <c r="A25">
        <v>1954</v>
      </c>
      <c r="B25">
        <f>'Granger 1'!B25-'Granger 1'!B24</f>
        <v>-1380</v>
      </c>
      <c r="C25">
        <f>'Granger 1'!C25-'Granger 1'!C24</f>
        <v>95</v>
      </c>
      <c r="I25">
        <f t="shared" si="0"/>
        <v>22</v>
      </c>
      <c r="J25" t="e">
        <f ca="1"/>
        <v>#NAME?</v>
      </c>
      <c r="O25">
        <f t="shared" si="1"/>
        <v>22</v>
      </c>
      <c r="P25" t="e">
        <f ca="1"/>
        <v>#NAME?</v>
      </c>
      <c r="U25">
        <f t="shared" si="2"/>
        <v>22</v>
      </c>
      <c r="V25" t="e">
        <f ca="1"/>
        <v>#NAME?</v>
      </c>
      <c r="AA25">
        <f t="shared" si="3"/>
        <v>22</v>
      </c>
      <c r="AB25" t="e">
        <f ca="1"/>
        <v>#NAME?</v>
      </c>
      <c r="AG25">
        <f t="shared" si="4"/>
        <v>22</v>
      </c>
      <c r="AH25" t="e">
        <f ca="1"/>
        <v>#NAME?</v>
      </c>
      <c r="AM25">
        <f t="shared" si="5"/>
        <v>22</v>
      </c>
      <c r="AN25" t="e">
        <f ca="1"/>
        <v>#NAME?</v>
      </c>
    </row>
    <row r="26" spans="1:40" x14ac:dyDescent="0.35">
      <c r="A26">
        <v>1955</v>
      </c>
      <c r="B26">
        <f>'Granger 1'!B26-'Granger 1'!B25</f>
        <v>-6068</v>
      </c>
      <c r="C26">
        <f>'Granger 1'!C26-'Granger 1'!C25</f>
        <v>5</v>
      </c>
      <c r="I26">
        <f t="shared" si="0"/>
        <v>23</v>
      </c>
      <c r="J26" t="e">
        <f ca="1"/>
        <v>#NAME?</v>
      </c>
      <c r="O26">
        <f t="shared" si="1"/>
        <v>23</v>
      </c>
      <c r="P26" t="e">
        <f ca="1"/>
        <v>#NAME?</v>
      </c>
      <c r="U26">
        <f t="shared" si="2"/>
        <v>23</v>
      </c>
      <c r="V26" t="e">
        <f ca="1"/>
        <v>#NAME?</v>
      </c>
      <c r="AA26">
        <f t="shared" si="3"/>
        <v>23</v>
      </c>
      <c r="AB26" t="e">
        <f ca="1"/>
        <v>#NAME?</v>
      </c>
      <c r="AG26">
        <f t="shared" si="4"/>
        <v>23</v>
      </c>
      <c r="AH26" t="e">
        <f ca="1"/>
        <v>#NAME?</v>
      </c>
      <c r="AM26">
        <f t="shared" si="5"/>
        <v>23</v>
      </c>
      <c r="AN26" t="e">
        <f ca="1"/>
        <v>#NAME?</v>
      </c>
    </row>
    <row r="27" spans="1:40" x14ac:dyDescent="0.35">
      <c r="A27">
        <v>1956</v>
      </c>
      <c r="B27">
        <f>'Granger 1'!B27-'Granger 1'!B26</f>
        <v>-7018</v>
      </c>
      <c r="C27">
        <f>'Granger 1'!C27-'Granger 1'!C26</f>
        <v>93</v>
      </c>
      <c r="I27">
        <f t="shared" si="0"/>
        <v>24</v>
      </c>
      <c r="J27" t="e">
        <f ca="1"/>
        <v>#NAME?</v>
      </c>
      <c r="O27">
        <f t="shared" si="1"/>
        <v>24</v>
      </c>
      <c r="P27" t="e">
        <f ca="1"/>
        <v>#NAME?</v>
      </c>
      <c r="U27">
        <f t="shared" si="2"/>
        <v>24</v>
      </c>
      <c r="V27" t="e">
        <f ca="1"/>
        <v>#NAME?</v>
      </c>
      <c r="AA27">
        <f t="shared" si="3"/>
        <v>24</v>
      </c>
      <c r="AB27" t="e">
        <f ca="1"/>
        <v>#NAME?</v>
      </c>
      <c r="AG27">
        <f t="shared" si="4"/>
        <v>24</v>
      </c>
      <c r="AH27" t="e">
        <f ca="1"/>
        <v>#NAME?</v>
      </c>
      <c r="AM27">
        <f t="shared" si="5"/>
        <v>24</v>
      </c>
      <c r="AN27" t="e">
        <f ca="1"/>
        <v>#NAME?</v>
      </c>
    </row>
    <row r="28" spans="1:40" x14ac:dyDescent="0.35">
      <c r="A28">
        <v>1957</v>
      </c>
      <c r="B28">
        <f>'Granger 1'!B28-'Granger 1'!B27</f>
        <v>7673</v>
      </c>
      <c r="C28">
        <f>'Granger 1'!C28-'Granger 1'!C27</f>
        <v>-58</v>
      </c>
      <c r="I28">
        <f t="shared" si="0"/>
        <v>25</v>
      </c>
      <c r="J28" t="e">
        <f ca="1"/>
        <v>#NAME?</v>
      </c>
      <c r="O28">
        <f t="shared" si="1"/>
        <v>25</v>
      </c>
      <c r="P28" t="e">
        <f ca="1"/>
        <v>#NAME?</v>
      </c>
      <c r="U28">
        <f t="shared" si="2"/>
        <v>25</v>
      </c>
      <c r="V28" t="e">
        <f ca="1"/>
        <v>#NAME?</v>
      </c>
      <c r="AA28">
        <f t="shared" si="3"/>
        <v>25</v>
      </c>
      <c r="AB28" t="e">
        <f ca="1"/>
        <v>#NAME?</v>
      </c>
      <c r="AG28">
        <f t="shared" si="4"/>
        <v>25</v>
      </c>
      <c r="AH28" t="e">
        <f ca="1"/>
        <v>#NAME?</v>
      </c>
      <c r="AM28">
        <f t="shared" si="5"/>
        <v>25</v>
      </c>
      <c r="AN28" t="e">
        <f ca="1"/>
        <v>#NAME?</v>
      </c>
    </row>
    <row r="29" spans="1:40" x14ac:dyDescent="0.35">
      <c r="A29">
        <v>1958</v>
      </c>
      <c r="B29">
        <f>'Granger 1'!B29-'Granger 1'!B28</f>
        <v>-17082</v>
      </c>
      <c r="C29">
        <f>'Granger 1'!C29-'Granger 1'!C28</f>
        <v>0</v>
      </c>
      <c r="I29">
        <f t="shared" si="0"/>
        <v>26</v>
      </c>
      <c r="J29" t="e">
        <f ca="1"/>
        <v>#NAME?</v>
      </c>
      <c r="O29">
        <f t="shared" si="1"/>
        <v>26</v>
      </c>
      <c r="P29" t="e">
        <f ca="1"/>
        <v>#NAME?</v>
      </c>
      <c r="U29">
        <f t="shared" si="2"/>
        <v>26</v>
      </c>
      <c r="V29" t="e">
        <f ca="1"/>
        <v>#NAME?</v>
      </c>
      <c r="AA29">
        <f t="shared" si="3"/>
        <v>26</v>
      </c>
      <c r="AB29" t="e">
        <f ca="1"/>
        <v>#NAME?</v>
      </c>
      <c r="AG29">
        <f t="shared" si="4"/>
        <v>26</v>
      </c>
      <c r="AH29" t="e">
        <f ca="1"/>
        <v>#NAME?</v>
      </c>
      <c r="AM29">
        <f t="shared" si="5"/>
        <v>26</v>
      </c>
      <c r="AN29" t="e">
        <f ca="1"/>
        <v>#NAME?</v>
      </c>
    </row>
    <row r="30" spans="1:40" x14ac:dyDescent="0.35">
      <c r="A30">
        <v>1959</v>
      </c>
      <c r="B30">
        <f>'Granger 1'!B30-'Granger 1'!B29</f>
        <v>12721</v>
      </c>
      <c r="C30">
        <f>'Granger 1'!C30-'Granger 1'!C29</f>
        <v>100</v>
      </c>
      <c r="I30">
        <f t="shared" si="0"/>
        <v>27</v>
      </c>
      <c r="J30" t="e">
        <f ca="1"/>
        <v>#NAME?</v>
      </c>
      <c r="O30">
        <f t="shared" si="1"/>
        <v>27</v>
      </c>
      <c r="P30" t="e">
        <f ca="1"/>
        <v>#NAME?</v>
      </c>
      <c r="U30">
        <f t="shared" si="2"/>
        <v>27</v>
      </c>
      <c r="V30" t="e">
        <f ca="1"/>
        <v>#NAME?</v>
      </c>
      <c r="AA30">
        <f t="shared" si="3"/>
        <v>27</v>
      </c>
      <c r="AB30" t="e">
        <f ca="1"/>
        <v>#NAME?</v>
      </c>
      <c r="AG30">
        <f t="shared" si="4"/>
        <v>27</v>
      </c>
      <c r="AH30" t="e">
        <f ca="1"/>
        <v>#NAME?</v>
      </c>
      <c r="AM30">
        <f t="shared" si="5"/>
        <v>27</v>
      </c>
      <c r="AN30" t="e">
        <f ca="1"/>
        <v>#NAME?</v>
      </c>
    </row>
    <row r="31" spans="1:40" x14ac:dyDescent="0.35">
      <c r="A31">
        <v>1960</v>
      </c>
      <c r="B31">
        <f>'Granger 1'!B31-'Granger 1'!B30</f>
        <v>-17518</v>
      </c>
      <c r="C31">
        <f>'Granger 1'!C31-'Granger 1'!C30</f>
        <v>-203</v>
      </c>
      <c r="I31">
        <f t="shared" si="0"/>
        <v>28</v>
      </c>
      <c r="J31" t="e">
        <f ca="1"/>
        <v>#NAME?</v>
      </c>
      <c r="O31">
        <f t="shared" si="1"/>
        <v>28</v>
      </c>
      <c r="P31" t="e">
        <f ca="1"/>
        <v>#NAME?</v>
      </c>
      <c r="U31">
        <f t="shared" si="2"/>
        <v>28</v>
      </c>
      <c r="V31" t="e">
        <f ca="1"/>
        <v>#NAME?</v>
      </c>
      <c r="AA31">
        <f t="shared" si="3"/>
        <v>28</v>
      </c>
      <c r="AB31" t="e">
        <f ca="1"/>
        <v>#NAME?</v>
      </c>
      <c r="AG31">
        <f t="shared" si="4"/>
        <v>28</v>
      </c>
      <c r="AH31" t="e">
        <f ca="1"/>
        <v>#NAME?</v>
      </c>
      <c r="AM31">
        <f t="shared" si="5"/>
        <v>28</v>
      </c>
      <c r="AN31" t="e">
        <f ca="1"/>
        <v>#NAME?</v>
      </c>
    </row>
    <row r="32" spans="1:40" x14ac:dyDescent="0.35">
      <c r="A32">
        <v>1961</v>
      </c>
      <c r="B32">
        <f>'Granger 1'!B32-'Granger 1'!B31</f>
        <v>-3402</v>
      </c>
      <c r="C32">
        <f>'Granger 1'!C32-'Granger 1'!C31</f>
        <v>19</v>
      </c>
      <c r="I32">
        <f t="shared" si="0"/>
        <v>29</v>
      </c>
      <c r="J32" t="e">
        <f ca="1"/>
        <v>#NAME?</v>
      </c>
      <c r="O32">
        <f t="shared" si="1"/>
        <v>29</v>
      </c>
      <c r="P32" t="e">
        <f ca="1"/>
        <v>#NAME?</v>
      </c>
      <c r="U32">
        <f t="shared" si="2"/>
        <v>29</v>
      </c>
      <c r="V32" t="e">
        <f ca="1"/>
        <v>#NAME?</v>
      </c>
      <c r="AA32">
        <f t="shared" si="3"/>
        <v>29</v>
      </c>
      <c r="AB32" t="e">
        <f ca="1"/>
        <v>#NAME?</v>
      </c>
      <c r="AG32">
        <f t="shared" si="4"/>
        <v>29</v>
      </c>
      <c r="AH32" t="e">
        <f ca="1"/>
        <v>#NAME?</v>
      </c>
      <c r="AM32">
        <f t="shared" si="5"/>
        <v>29</v>
      </c>
      <c r="AN32" t="e">
        <f ca="1"/>
        <v>#NAME?</v>
      </c>
    </row>
    <row r="33" spans="1:40" x14ac:dyDescent="0.35">
      <c r="A33">
        <v>1962</v>
      </c>
      <c r="B33">
        <f>'Granger 1'!B33-'Granger 1'!B32</f>
        <v>11310</v>
      </c>
      <c r="C33">
        <f>'Granger 1'!C33-'Granger 1'!C32</f>
        <v>45</v>
      </c>
      <c r="I33">
        <f t="shared" si="0"/>
        <v>30</v>
      </c>
      <c r="J33" t="e">
        <f ca="1"/>
        <v>#NAME?</v>
      </c>
      <c r="O33">
        <f t="shared" si="1"/>
        <v>30</v>
      </c>
      <c r="P33" t="e">
        <f ca="1"/>
        <v>#NAME?</v>
      </c>
      <c r="U33">
        <f t="shared" si="2"/>
        <v>30</v>
      </c>
      <c r="V33" t="e">
        <f ca="1"/>
        <v>#NAME?</v>
      </c>
      <c r="AA33">
        <f t="shared" si="3"/>
        <v>30</v>
      </c>
      <c r="AB33" t="e">
        <f ca="1"/>
        <v>#NAME?</v>
      </c>
      <c r="AG33">
        <f t="shared" si="4"/>
        <v>30</v>
      </c>
      <c r="AH33" t="e">
        <f ca="1"/>
        <v>#NAME?</v>
      </c>
      <c r="AM33">
        <f t="shared" si="5"/>
        <v>30</v>
      </c>
      <c r="AN33" t="e">
        <f ca="1"/>
        <v>#NAME?</v>
      </c>
    </row>
    <row r="34" spans="1:40" x14ac:dyDescent="0.35">
      <c r="A34">
        <v>1963</v>
      </c>
      <c r="B34">
        <f>'Granger 1'!B34-'Granger 1'!B33</f>
        <v>-1817</v>
      </c>
      <c r="C34">
        <f>'Granger 1'!C34-'Granger 1'!C33</f>
        <v>-58</v>
      </c>
      <c r="I34">
        <f t="shared" si="0"/>
        <v>31</v>
      </c>
      <c r="J34" t="e">
        <f ca="1"/>
        <v>#NAME?</v>
      </c>
      <c r="O34">
        <f t="shared" si="1"/>
        <v>31</v>
      </c>
      <c r="P34" t="e">
        <f ca="1"/>
        <v>#NAME?</v>
      </c>
      <c r="U34">
        <f t="shared" si="2"/>
        <v>31</v>
      </c>
      <c r="V34" t="e">
        <f ca="1"/>
        <v>#NAME?</v>
      </c>
      <c r="AA34">
        <f t="shared" si="3"/>
        <v>31</v>
      </c>
      <c r="AB34" t="e">
        <f ca="1"/>
        <v>#NAME?</v>
      </c>
      <c r="AG34">
        <f t="shared" si="4"/>
        <v>31</v>
      </c>
      <c r="AH34" t="e">
        <f ca="1"/>
        <v>#NAME?</v>
      </c>
      <c r="AM34">
        <f t="shared" si="5"/>
        <v>31</v>
      </c>
      <c r="AN34" t="e">
        <f ca="1"/>
        <v>#NAME?</v>
      </c>
    </row>
    <row r="35" spans="1:40" x14ac:dyDescent="0.35">
      <c r="A35">
        <v>1964</v>
      </c>
      <c r="B35">
        <f>'Granger 1'!B35-'Granger 1'!B34</f>
        <v>6687</v>
      </c>
      <c r="C35">
        <f>'Granger 1'!C35-'Granger 1'!C34</f>
        <v>90</v>
      </c>
      <c r="I35">
        <f t="shared" si="0"/>
        <v>32</v>
      </c>
      <c r="J35" t="e">
        <f ca="1"/>
        <v>#NAME?</v>
      </c>
      <c r="O35">
        <f t="shared" si="1"/>
        <v>32</v>
      </c>
      <c r="P35" t="e">
        <f ca="1"/>
        <v>#NAME?</v>
      </c>
      <c r="U35">
        <f t="shared" si="2"/>
        <v>32</v>
      </c>
      <c r="V35" t="e">
        <f ca="1"/>
        <v>#NAME?</v>
      </c>
      <c r="AA35">
        <f t="shared" si="3"/>
        <v>32</v>
      </c>
      <c r="AB35" t="e">
        <f ca="1"/>
        <v>#NAME?</v>
      </c>
      <c r="AG35">
        <f t="shared" si="4"/>
        <v>32</v>
      </c>
      <c r="AH35" t="e">
        <f ca="1"/>
        <v>#NAME?</v>
      </c>
      <c r="AM35">
        <f t="shared" si="5"/>
        <v>32</v>
      </c>
      <c r="AN35" t="e">
        <f ca="1"/>
        <v>#NAME?</v>
      </c>
    </row>
    <row r="36" spans="1:40" x14ac:dyDescent="0.35">
      <c r="A36">
        <v>1965</v>
      </c>
      <c r="B36">
        <f>'Granger 1'!B36-'Granger 1'!B35</f>
        <v>11856</v>
      </c>
      <c r="C36">
        <f>'Granger 1'!C36-'Granger 1'!C35</f>
        <v>39</v>
      </c>
      <c r="I36">
        <f t="shared" si="0"/>
        <v>33</v>
      </c>
      <c r="J36" t="e">
        <f ca="1"/>
        <v>#NAME?</v>
      </c>
      <c r="O36">
        <f t="shared" si="1"/>
        <v>33</v>
      </c>
      <c r="P36" t="e">
        <f ca="1"/>
        <v>#NAME?</v>
      </c>
      <c r="U36">
        <f t="shared" si="2"/>
        <v>33</v>
      </c>
      <c r="V36" t="e">
        <f ca="1"/>
        <v>#NAME?</v>
      </c>
      <c r="AA36">
        <f t="shared" si="3"/>
        <v>33</v>
      </c>
      <c r="AB36" t="e">
        <f ca="1"/>
        <v>#NAME?</v>
      </c>
      <c r="AG36">
        <f t="shared" si="4"/>
        <v>33</v>
      </c>
      <c r="AH36" t="e">
        <f ca="1"/>
        <v>#NAME?</v>
      </c>
      <c r="AM36">
        <f t="shared" si="5"/>
        <v>33</v>
      </c>
      <c r="AN36" t="e">
        <f ca="1"/>
        <v>#NAME?</v>
      </c>
    </row>
    <row r="37" spans="1:40" x14ac:dyDescent="0.35">
      <c r="A37">
        <v>1966</v>
      </c>
      <c r="B37">
        <f>'Granger 1'!B37-'Granger 1'!B36</f>
        <v>-1099</v>
      </c>
      <c r="C37">
        <f>'Granger 1'!C37-'Granger 1'!C36</f>
        <v>66</v>
      </c>
      <c r="I37">
        <f t="shared" si="0"/>
        <v>34</v>
      </c>
      <c r="J37" t="e">
        <f ca="1"/>
        <v>#NAME?</v>
      </c>
      <c r="O37">
        <f t="shared" si="1"/>
        <v>34</v>
      </c>
      <c r="P37" t="e">
        <f ca="1"/>
        <v>#NAME?</v>
      </c>
      <c r="U37">
        <f t="shared" si="2"/>
        <v>34</v>
      </c>
      <c r="V37" t="e">
        <f ca="1"/>
        <v>#NAME?</v>
      </c>
      <c r="AA37">
        <f t="shared" si="3"/>
        <v>34</v>
      </c>
      <c r="AB37" t="e">
        <f ca="1"/>
        <v>#NAME?</v>
      </c>
      <c r="AG37">
        <f t="shared" si="4"/>
        <v>34</v>
      </c>
      <c r="AH37" t="e">
        <f ca="1"/>
        <v>#NAME?</v>
      </c>
      <c r="AM37">
        <f t="shared" si="5"/>
        <v>34</v>
      </c>
      <c r="AN37" t="e">
        <f ca="1"/>
        <v>#NAME?</v>
      </c>
    </row>
    <row r="38" spans="1:40" x14ac:dyDescent="0.35">
      <c r="A38">
        <v>1967</v>
      </c>
      <c r="B38">
        <f>'Granger 1'!B38-'Granger 1'!B37</f>
        <v>35727</v>
      </c>
      <c r="C38">
        <f>'Granger 1'!C38-'Granger 1'!C37</f>
        <v>296</v>
      </c>
      <c r="I38">
        <f t="shared" si="0"/>
        <v>35</v>
      </c>
      <c r="J38" t="e">
        <f ca="1"/>
        <v>#NAME?</v>
      </c>
      <c r="O38">
        <f t="shared" si="1"/>
        <v>35</v>
      </c>
      <c r="P38" t="e">
        <f ca="1"/>
        <v>#NAME?</v>
      </c>
      <c r="U38">
        <f t="shared" si="2"/>
        <v>35</v>
      </c>
      <c r="V38" t="e">
        <f ca="1"/>
        <v>#NAME?</v>
      </c>
      <c r="AA38">
        <f t="shared" si="3"/>
        <v>35</v>
      </c>
      <c r="AB38" t="e">
        <f ca="1"/>
        <v>#NAME?</v>
      </c>
      <c r="AG38">
        <f t="shared" si="4"/>
        <v>35</v>
      </c>
      <c r="AH38" t="e">
        <f ca="1"/>
        <v>#NAME?</v>
      </c>
      <c r="AM38">
        <f t="shared" si="5"/>
        <v>35</v>
      </c>
      <c r="AN38" t="e">
        <f ca="1"/>
        <v>#NAME?</v>
      </c>
    </row>
    <row r="39" spans="1:40" x14ac:dyDescent="0.35">
      <c r="A39">
        <v>1968</v>
      </c>
      <c r="B39">
        <f>'Granger 1'!B39-'Granger 1'!B38</f>
        <v>-3588</v>
      </c>
      <c r="C39">
        <f>'Granger 1'!C39-'Granger 1'!C38</f>
        <v>-59</v>
      </c>
      <c r="I39">
        <f t="shared" si="0"/>
        <v>36</v>
      </c>
      <c r="J39" t="e">
        <f ca="1"/>
        <v>#NAME?</v>
      </c>
      <c r="O39">
        <f t="shared" si="1"/>
        <v>36</v>
      </c>
      <c r="P39" t="e">
        <f ca="1"/>
        <v>#NAME?</v>
      </c>
      <c r="U39">
        <f t="shared" si="2"/>
        <v>36</v>
      </c>
      <c r="V39" t="e">
        <f ca="1"/>
        <v>#NAME?</v>
      </c>
      <c r="AA39">
        <f t="shared" si="3"/>
        <v>36</v>
      </c>
      <c r="AB39" t="e">
        <f ca="1"/>
        <v>#NAME?</v>
      </c>
      <c r="AG39">
        <f t="shared" si="4"/>
        <v>36</v>
      </c>
      <c r="AH39" t="e">
        <f ca="1"/>
        <v>#NAME?</v>
      </c>
      <c r="AM39">
        <f t="shared" si="5"/>
        <v>36</v>
      </c>
      <c r="AN39" t="e">
        <f ca="1"/>
        <v>#NAME?</v>
      </c>
    </row>
    <row r="40" spans="1:40" x14ac:dyDescent="0.35">
      <c r="A40">
        <v>1969</v>
      </c>
      <c r="B40">
        <f>'Granger 1'!B40-'Granger 1'!B39</f>
        <v>-3062</v>
      </c>
      <c r="C40">
        <f>'Granger 1'!C40-'Granger 1'!C39</f>
        <v>-148</v>
      </c>
      <c r="I40">
        <f t="shared" si="0"/>
        <v>37</v>
      </c>
      <c r="J40" t="e">
        <f ca="1"/>
        <v>#NAME?</v>
      </c>
      <c r="O40">
        <f t="shared" si="1"/>
        <v>37</v>
      </c>
      <c r="P40" t="e">
        <f ca="1"/>
        <v>#NAME?</v>
      </c>
      <c r="U40">
        <f t="shared" si="2"/>
        <v>37</v>
      </c>
      <c r="V40" t="e">
        <f ca="1"/>
        <v>#NAME?</v>
      </c>
      <c r="AA40">
        <f t="shared" si="3"/>
        <v>37</v>
      </c>
      <c r="AB40" t="e">
        <f ca="1"/>
        <v>#NAME?</v>
      </c>
      <c r="AG40">
        <f t="shared" si="4"/>
        <v>37</v>
      </c>
      <c r="AH40" t="e">
        <f ca="1"/>
        <v>#NAME?</v>
      </c>
      <c r="AM40">
        <f t="shared" si="5"/>
        <v>37</v>
      </c>
      <c r="AN40" t="e">
        <f ca="1"/>
        <v>#NAME?</v>
      </c>
    </row>
    <row r="41" spans="1:40" x14ac:dyDescent="0.35">
      <c r="A41" s="6">
        <v>1970</v>
      </c>
      <c r="B41" s="6">
        <f>'Granger 1'!B41-'Granger 1'!B40</f>
        <v>11184</v>
      </c>
      <c r="C41" s="6">
        <f>'Granger 1'!C41-'Granger 1'!C40</f>
        <v>75</v>
      </c>
      <c r="I41">
        <f t="shared" si="0"/>
        <v>38</v>
      </c>
      <c r="J41" t="e">
        <f ca="1"/>
        <v>#NAME?</v>
      </c>
      <c r="O41">
        <f t="shared" si="1"/>
        <v>38</v>
      </c>
      <c r="P41" t="e">
        <f ca="1"/>
        <v>#NAME?</v>
      </c>
      <c r="U41">
        <f t="shared" si="2"/>
        <v>38</v>
      </c>
      <c r="V41" t="e">
        <f ca="1"/>
        <v>#NAME?</v>
      </c>
      <c r="AA41">
        <f t="shared" si="3"/>
        <v>38</v>
      </c>
      <c r="AB41" t="e">
        <f ca="1"/>
        <v>#NAME?</v>
      </c>
      <c r="AG41">
        <f t="shared" si="4"/>
        <v>38</v>
      </c>
      <c r="AH41" t="e">
        <f ca="1"/>
        <v>#NAME?</v>
      </c>
      <c r="AM41">
        <f t="shared" si="5"/>
        <v>38</v>
      </c>
      <c r="AN41" t="e">
        <f ca="1"/>
        <v>#NAME?</v>
      </c>
    </row>
    <row r="42" spans="1:40" x14ac:dyDescent="0.35">
      <c r="I42" s="6">
        <f t="shared" si="0"/>
        <v>39</v>
      </c>
      <c r="J42" s="6" t="e">
        <f ca="1"/>
        <v>#NAME?</v>
      </c>
      <c r="O42" s="6">
        <f t="shared" si="1"/>
        <v>39</v>
      </c>
      <c r="P42" s="6" t="e">
        <f ca="1"/>
        <v>#NAME?</v>
      </c>
      <c r="U42" s="6">
        <f t="shared" si="2"/>
        <v>39</v>
      </c>
      <c r="V42" s="6" t="e">
        <f ca="1"/>
        <v>#NAME?</v>
      </c>
      <c r="AA42" s="6">
        <f t="shared" si="3"/>
        <v>39</v>
      </c>
      <c r="AB42" s="6" t="e">
        <f ca="1"/>
        <v>#NAME?</v>
      </c>
      <c r="AG42" s="6">
        <f t="shared" si="4"/>
        <v>39</v>
      </c>
      <c r="AH42" s="6" t="e">
        <f ca="1"/>
        <v>#NAME?</v>
      </c>
      <c r="AM42" s="6">
        <f t="shared" si="5"/>
        <v>39</v>
      </c>
      <c r="AN42" s="6" t="e">
        <f ca="1"/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C1A2-7FF8-42B6-8201-75FEF7E85DE5}">
  <dimension ref="A1:AV41"/>
  <sheetViews>
    <sheetView zoomScaleNormal="100" workbookViewId="0"/>
  </sheetViews>
  <sheetFormatPr defaultRowHeight="14.5" x14ac:dyDescent="0.35"/>
  <cols>
    <col min="5" max="13" width="7.453125" customWidth="1"/>
    <col min="15" max="15" width="16.7265625" customWidth="1"/>
    <col min="17" max="17" width="9.1796875" customWidth="1"/>
    <col min="24" max="24" width="17" customWidth="1"/>
    <col min="26" max="26" width="9.1796875" customWidth="1"/>
    <col min="36" max="36" width="3" customWidth="1"/>
    <col min="43" max="43" width="2.7265625" customWidth="1"/>
    <col min="44" max="44" width="27.453125" customWidth="1"/>
    <col min="46" max="46" width="6.81640625" customWidth="1"/>
    <col min="47" max="48" width="10.7265625" customWidth="1"/>
  </cols>
  <sheetData>
    <row r="1" spans="1:48" x14ac:dyDescent="0.35">
      <c r="A1" s="1" t="s">
        <v>0</v>
      </c>
      <c r="B1" s="1" t="s">
        <v>1</v>
      </c>
      <c r="C1" s="1" t="s">
        <v>2</v>
      </c>
    </row>
    <row r="2" spans="1:48" x14ac:dyDescent="0.35">
      <c r="A2">
        <v>1931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2" t="s">
        <v>22</v>
      </c>
      <c r="K2" s="12" t="s">
        <v>23</v>
      </c>
      <c r="L2" s="12" t="s">
        <v>24</v>
      </c>
      <c r="M2" s="12" t="s">
        <v>25</v>
      </c>
      <c r="O2" t="s">
        <v>26</v>
      </c>
      <c r="Q2" s="2" t="s">
        <v>27</v>
      </c>
      <c r="X2" t="s">
        <v>26</v>
      </c>
      <c r="Z2" s="2" t="s">
        <v>28</v>
      </c>
      <c r="AH2" s="2" t="s">
        <v>27</v>
      </c>
      <c r="AI2" s="2" t="s">
        <v>28</v>
      </c>
      <c r="AP2" s="2"/>
    </row>
    <row r="3" spans="1:48" x14ac:dyDescent="0.35">
      <c r="A3">
        <v>1932</v>
      </c>
      <c r="B3">
        <f>'Granger 1'!B3-'Granger 1'!B2</f>
        <v>-12928</v>
      </c>
      <c r="C3">
        <f>'Granger 1'!C3-'Granger 1'!C2</f>
        <v>-205</v>
      </c>
      <c r="E3">
        <f>B6</f>
        <v>-43979</v>
      </c>
      <c r="F3">
        <f>B5</f>
        <v>-10586</v>
      </c>
      <c r="G3">
        <f>B4</f>
        <v>7708</v>
      </c>
      <c r="H3">
        <f>B3</f>
        <v>-12928</v>
      </c>
      <c r="I3">
        <f>C6</f>
        <v>-75</v>
      </c>
      <c r="J3">
        <f>C5</f>
        <v>-99</v>
      </c>
      <c r="K3">
        <f>C4</f>
        <v>-72</v>
      </c>
      <c r="L3">
        <f>C3</f>
        <v>-205</v>
      </c>
      <c r="M3">
        <f>B7</f>
        <v>13488</v>
      </c>
      <c r="AG3" t="s">
        <v>29</v>
      </c>
      <c r="AH3" s="13" t="e">
        <f ca="1">P6</f>
        <v>#NAME?</v>
      </c>
      <c r="AI3" s="14" t="e">
        <f ca="1">Y6</f>
        <v>#NAME?</v>
      </c>
      <c r="AK3" t="e">
        <f ca="1">FTEXT(AH3)</f>
        <v>#NAME?</v>
      </c>
      <c r="AL3" t="e">
        <f ca="1">FTEXT(AI3)</f>
        <v>#NAME?</v>
      </c>
      <c r="AO3" t="s">
        <v>30</v>
      </c>
      <c r="AP3" s="15" t="e">
        <f ca="1">RSquare(E3:L37,M3:M37)</f>
        <v>#NAME?</v>
      </c>
      <c r="AR3" t="e">
        <f ca="1">FTEXT(AP3)</f>
        <v>#NAME?</v>
      </c>
      <c r="AT3" s="2" t="s">
        <v>31</v>
      </c>
      <c r="AU3" t="s">
        <v>32</v>
      </c>
      <c r="AV3" t="s">
        <v>33</v>
      </c>
    </row>
    <row r="4" spans="1:48" ht="15" thickBot="1" x14ac:dyDescent="0.4">
      <c r="A4">
        <v>1933</v>
      </c>
      <c r="B4">
        <f>'Granger 1'!B4-'Granger 1'!B3</f>
        <v>7708</v>
      </c>
      <c r="C4">
        <f>'Granger 1'!C4-'Granger 1'!C3</f>
        <v>-72</v>
      </c>
      <c r="E4">
        <f t="shared" ref="E4:E37" si="0">B7</f>
        <v>13488</v>
      </c>
      <c r="F4">
        <f t="shared" ref="F4:F37" si="1">B6</f>
        <v>-43979</v>
      </c>
      <c r="G4">
        <f t="shared" ref="G4:G37" si="2">B5</f>
        <v>-10586</v>
      </c>
      <c r="H4">
        <f t="shared" ref="H4:H37" si="3">B4</f>
        <v>7708</v>
      </c>
      <c r="I4">
        <f t="shared" ref="I4:I37" si="4">C7</f>
        <v>85</v>
      </c>
      <c r="J4">
        <f t="shared" ref="J4:J37" si="5">C6</f>
        <v>-75</v>
      </c>
      <c r="K4">
        <f t="shared" ref="K4:K37" si="6">C5</f>
        <v>-99</v>
      </c>
      <c r="L4">
        <f t="shared" ref="L4:L37" si="7">C4</f>
        <v>-72</v>
      </c>
      <c r="M4">
        <f t="shared" ref="M4:M37" si="8">B8</f>
        <v>20475</v>
      </c>
      <c r="O4" s="16" t="s">
        <v>34</v>
      </c>
      <c r="P4" s="16"/>
      <c r="R4" s="16"/>
      <c r="S4" s="16"/>
      <c r="X4" s="16" t="s">
        <v>34</v>
      </c>
      <c r="Y4" s="16"/>
      <c r="AA4" s="16"/>
      <c r="AB4" s="16"/>
      <c r="AG4" t="s">
        <v>35</v>
      </c>
      <c r="AH4" s="17">
        <f>P14</f>
        <v>26</v>
      </c>
      <c r="AI4" s="18"/>
      <c r="AK4" t="e">
        <f ca="1">FTEXT(AH4)</f>
        <v>#NAME?</v>
      </c>
      <c r="AL4" t="e">
        <f ca="1">FTEXT(AI4)</f>
        <v>#NAME?</v>
      </c>
      <c r="AO4" t="s">
        <v>36</v>
      </c>
      <c r="AP4" s="19" t="e">
        <f ca="1">RSquare(E3:H37,M3:M37)</f>
        <v>#NAME?</v>
      </c>
      <c r="AR4" t="e">
        <f ca="1">FTEXT(AP4)</f>
        <v>#NAME?</v>
      </c>
      <c r="AT4" s="2">
        <v>1</v>
      </c>
      <c r="AU4" s="13" t="e">
        <f ca="1">GRANGER_TEST($B$3:$B$41,$C$3:$C$41,AT4)</f>
        <v>#NAME?</v>
      </c>
      <c r="AV4" s="14" t="e">
        <f ca="1">GRANGER_TEST($C$3:$C$41,$B$3:$B$41,AT4)</f>
        <v>#NAME?</v>
      </c>
    </row>
    <row r="5" spans="1:48" ht="15" thickTop="1" x14ac:dyDescent="0.35">
      <c r="A5">
        <v>1934</v>
      </c>
      <c r="B5">
        <f>'Granger 1'!B5-'Granger 1'!B4</f>
        <v>-10586</v>
      </c>
      <c r="C5">
        <f>'Granger 1'!C5-'Granger 1'!C4</f>
        <v>-99</v>
      </c>
      <c r="E5">
        <f t="shared" si="0"/>
        <v>20475</v>
      </c>
      <c r="F5">
        <f t="shared" si="1"/>
        <v>13488</v>
      </c>
      <c r="G5">
        <f t="shared" si="2"/>
        <v>-43979</v>
      </c>
      <c r="H5">
        <f t="shared" si="3"/>
        <v>-10586</v>
      </c>
      <c r="I5">
        <f t="shared" si="4"/>
        <v>277</v>
      </c>
      <c r="J5">
        <f t="shared" si="5"/>
        <v>85</v>
      </c>
      <c r="K5">
        <f t="shared" si="6"/>
        <v>-75</v>
      </c>
      <c r="L5">
        <f t="shared" si="7"/>
        <v>-99</v>
      </c>
      <c r="M5">
        <f t="shared" si="8"/>
        <v>-34297</v>
      </c>
      <c r="O5" t="s">
        <v>37</v>
      </c>
      <c r="P5" t="e">
        <f ca="1">SQRT(P6)</f>
        <v>#NAME?</v>
      </c>
      <c r="R5" t="s">
        <v>38</v>
      </c>
      <c r="S5" t="e">
        <f ca="1">P9*LN(Q14/P9)+2*(P13+1)</f>
        <v>#NAME?</v>
      </c>
      <c r="X5" t="s">
        <v>37</v>
      </c>
      <c r="Y5" t="e">
        <f ca="1">SQRT(Y6)</f>
        <v>#NAME?</v>
      </c>
      <c r="AA5" t="s">
        <v>38</v>
      </c>
      <c r="AB5" t="e">
        <f ca="1">Y9*LN(Z14/Y9)+2*(Y13+1)</f>
        <v>#NAME?</v>
      </c>
      <c r="AG5" t="s">
        <v>39</v>
      </c>
      <c r="AH5" s="20"/>
      <c r="AI5" s="21">
        <f>Y13</f>
        <v>4</v>
      </c>
      <c r="AK5" t="e">
        <f ca="1">FTEXT(AH5)</f>
        <v>#NAME?</v>
      </c>
      <c r="AL5" t="e">
        <f ca="1">FTEXT(AI5)</f>
        <v>#NAME?</v>
      </c>
      <c r="AO5" t="s">
        <v>35</v>
      </c>
      <c r="AP5" s="19">
        <f>COUNT(M3:M37)-AP6*2-1</f>
        <v>26</v>
      </c>
      <c r="AR5" t="e">
        <f ca="1">FTEXT(AP5)</f>
        <v>#NAME?</v>
      </c>
      <c r="AT5" s="2">
        <v>2</v>
      </c>
      <c r="AU5" s="17" t="e">
        <f ca="1">GRANGER_TEST($B$3:$B$41,$C$3:$C$41,AT5)</f>
        <v>#NAME?</v>
      </c>
      <c r="AV5" s="18" t="e">
        <f ca="1">GRANGER_TEST($C$3:$C$41,$B$3:$B$41,AT5)</f>
        <v>#NAME?</v>
      </c>
    </row>
    <row r="6" spans="1:48" x14ac:dyDescent="0.35">
      <c r="A6">
        <v>1935</v>
      </c>
      <c r="B6">
        <f>'Granger 1'!B6-'Granger 1'!B5</f>
        <v>-43979</v>
      </c>
      <c r="C6">
        <f>'Granger 1'!C6-'Granger 1'!C5</f>
        <v>-75</v>
      </c>
      <c r="E6">
        <f t="shared" si="0"/>
        <v>-34297</v>
      </c>
      <c r="F6">
        <f t="shared" si="1"/>
        <v>20475</v>
      </c>
      <c r="G6">
        <f t="shared" si="2"/>
        <v>13488</v>
      </c>
      <c r="H6">
        <f t="shared" si="3"/>
        <v>-43979</v>
      </c>
      <c r="I6">
        <f t="shared" si="4"/>
        <v>-19</v>
      </c>
      <c r="J6">
        <f t="shared" si="5"/>
        <v>277</v>
      </c>
      <c r="K6">
        <f t="shared" si="6"/>
        <v>85</v>
      </c>
      <c r="L6">
        <f t="shared" si="7"/>
        <v>-75</v>
      </c>
      <c r="M6">
        <f t="shared" si="8"/>
        <v>28967</v>
      </c>
      <c r="O6" t="s">
        <v>40</v>
      </c>
      <c r="P6" t="e">
        <f ca="1">Q13/Q15</f>
        <v>#NAME?</v>
      </c>
      <c r="R6" t="s">
        <v>41</v>
      </c>
      <c r="S6" t="e">
        <f ca="1">S5+2*(P13+2)*(P13+3)/(P9-P13-3)</f>
        <v>#NAME?</v>
      </c>
      <c r="X6" t="s">
        <v>40</v>
      </c>
      <c r="Y6" t="e">
        <f ca="1">Z13/Z15</f>
        <v>#NAME?</v>
      </c>
      <c r="AA6" t="s">
        <v>41</v>
      </c>
      <c r="AB6" t="e">
        <f ca="1">AB5+2*(Y13+2)*(Y13+3)/(Y9-Y13-3)</f>
        <v>#NAME?</v>
      </c>
      <c r="AO6" t="s">
        <v>39</v>
      </c>
      <c r="AP6" s="22">
        <f>COUNT(E3:H3)</f>
        <v>4</v>
      </c>
      <c r="AR6" t="e">
        <f ca="1">FTEXT(AP6)</f>
        <v>#NAME?</v>
      </c>
      <c r="AT6" s="2">
        <v>3</v>
      </c>
      <c r="AU6" s="17" t="e">
        <f ca="1">GRANGER_TEST($B$3:$B$41,$C$3:$C$41,AT6)</f>
        <v>#NAME?</v>
      </c>
      <c r="AV6" s="18" t="e">
        <f ca="1">GRANGER_TEST($C$3:$C$41,$B$3:$B$41,AT6)</f>
        <v>#NAME?</v>
      </c>
    </row>
    <row r="7" spans="1:48" x14ac:dyDescent="0.35">
      <c r="A7">
        <v>1936</v>
      </c>
      <c r="B7">
        <f>'Granger 1'!B7-'Granger 1'!B6</f>
        <v>13488</v>
      </c>
      <c r="C7">
        <f>'Granger 1'!C7-'Granger 1'!C6</f>
        <v>85</v>
      </c>
      <c r="E7">
        <f t="shared" si="0"/>
        <v>28967</v>
      </c>
      <c r="F7">
        <f t="shared" si="1"/>
        <v>-34297</v>
      </c>
      <c r="G7">
        <f t="shared" si="2"/>
        <v>20475</v>
      </c>
      <c r="H7">
        <f t="shared" si="3"/>
        <v>13488</v>
      </c>
      <c r="I7">
        <f t="shared" si="4"/>
        <v>137</v>
      </c>
      <c r="J7">
        <f t="shared" si="5"/>
        <v>-19</v>
      </c>
      <c r="K7">
        <f t="shared" si="6"/>
        <v>277</v>
      </c>
      <c r="L7">
        <f t="shared" si="7"/>
        <v>85</v>
      </c>
      <c r="M7">
        <f t="shared" si="8"/>
        <v>19697</v>
      </c>
      <c r="O7" t="s">
        <v>42</v>
      </c>
      <c r="P7" t="e">
        <f ca="1">1-(1-P6)*(P9-1)/(P9-P13-1)</f>
        <v>#NAME?</v>
      </c>
      <c r="R7" s="6" t="s">
        <v>43</v>
      </c>
      <c r="S7" s="6" t="e">
        <f ca="1">P9*LN(Q14/P9)+(P13+1)*LN(P9)</f>
        <v>#NAME?</v>
      </c>
      <c r="X7" t="s">
        <v>42</v>
      </c>
      <c r="Y7" t="e">
        <f ca="1">1-(1-Y6)*(Y9-1)/(Y9-Y13-1)</f>
        <v>#NAME?</v>
      </c>
      <c r="AA7" s="6" t="s">
        <v>43</v>
      </c>
      <c r="AB7" s="6" t="e">
        <f ca="1">Y9*LN(Z14/Y9)+(Y13+1)*LN(Y9)</f>
        <v>#NAME?</v>
      </c>
      <c r="AG7" t="s">
        <v>44</v>
      </c>
      <c r="AH7" s="15" t="e">
        <f ca="1">(AH3-AI3)*AH4/(1-AH3)/AI5</f>
        <v>#NAME?</v>
      </c>
      <c r="AK7" t="e">
        <f ca="1">FTEXT(AH7)</f>
        <v>#NAME?</v>
      </c>
      <c r="AT7" s="2">
        <v>4</v>
      </c>
      <c r="AU7" s="20" t="e">
        <f ca="1">GRANGER_TEST($B$3:$B$41,$C$3:$C$41,AT7)</f>
        <v>#NAME?</v>
      </c>
      <c r="AV7" s="21" t="e">
        <f ca="1">GRANGER_TEST($C$3:$C$41,$B$3:$B$41,AT7)</f>
        <v>#NAME?</v>
      </c>
    </row>
    <row r="8" spans="1:48" x14ac:dyDescent="0.35">
      <c r="A8">
        <v>1937</v>
      </c>
      <c r="B8">
        <f>'Granger 1'!B8-'Granger 1'!B7</f>
        <v>20475</v>
      </c>
      <c r="C8">
        <f>'Granger 1'!C8-'Granger 1'!C7</f>
        <v>277</v>
      </c>
      <c r="E8">
        <f t="shared" si="0"/>
        <v>19697</v>
      </c>
      <c r="F8">
        <f t="shared" si="1"/>
        <v>28967</v>
      </c>
      <c r="G8">
        <f t="shared" si="2"/>
        <v>-34297</v>
      </c>
      <c r="H8">
        <f t="shared" si="3"/>
        <v>20475</v>
      </c>
      <c r="I8">
        <f t="shared" si="4"/>
        <v>79</v>
      </c>
      <c r="J8">
        <f t="shared" si="5"/>
        <v>137</v>
      </c>
      <c r="K8">
        <f t="shared" si="6"/>
        <v>-19</v>
      </c>
      <c r="L8">
        <f t="shared" si="7"/>
        <v>277</v>
      </c>
      <c r="M8">
        <f t="shared" si="8"/>
        <v>-15447</v>
      </c>
      <c r="O8" t="s">
        <v>45</v>
      </c>
      <c r="P8" t="e">
        <f ca="1">SQRT(R14)</f>
        <v>#NAME?</v>
      </c>
      <c r="X8" t="s">
        <v>45</v>
      </c>
      <c r="Y8" t="e">
        <f ca="1">SQRT(AA14)</f>
        <v>#NAME?</v>
      </c>
      <c r="AG8" t="s">
        <v>46</v>
      </c>
      <c r="AH8" s="22" t="e">
        <f ca="1">FDIST(AH7,AI5,AH4)</f>
        <v>#NAME?</v>
      </c>
      <c r="AK8" t="e">
        <f ca="1">FTEXT(AH8)</f>
        <v>#NAME?</v>
      </c>
      <c r="AO8" t="s">
        <v>44</v>
      </c>
      <c r="AP8" s="15" t="e">
        <f ca="1">(AP3-AP4)*AP5/(1-AP3)/AP6</f>
        <v>#NAME?</v>
      </c>
      <c r="AR8" t="e">
        <f ca="1">FTEXT(AP8)</f>
        <v>#NAME?</v>
      </c>
    </row>
    <row r="9" spans="1:48" x14ac:dyDescent="0.35">
      <c r="A9">
        <v>1938</v>
      </c>
      <c r="B9">
        <f>'Granger 1'!B9-'Granger 1'!B8</f>
        <v>-34297</v>
      </c>
      <c r="C9">
        <f>'Granger 1'!C9-'Granger 1'!C8</f>
        <v>-19</v>
      </c>
      <c r="E9">
        <f t="shared" si="0"/>
        <v>-15447</v>
      </c>
      <c r="F9">
        <f t="shared" si="1"/>
        <v>19697</v>
      </c>
      <c r="G9">
        <f t="shared" si="2"/>
        <v>28967</v>
      </c>
      <c r="H9">
        <f t="shared" si="3"/>
        <v>-34297</v>
      </c>
      <c r="I9">
        <f t="shared" si="4"/>
        <v>200</v>
      </c>
      <c r="J9">
        <f t="shared" si="5"/>
        <v>79</v>
      </c>
      <c r="K9">
        <f t="shared" si="6"/>
        <v>137</v>
      </c>
      <c r="L9">
        <f t="shared" si="7"/>
        <v>-19</v>
      </c>
      <c r="M9">
        <f t="shared" si="8"/>
        <v>54094</v>
      </c>
      <c r="O9" s="6" t="s">
        <v>47</v>
      </c>
      <c r="P9" s="6">
        <f>COUNT(M3:M37)</f>
        <v>35</v>
      </c>
      <c r="X9" s="6" t="s">
        <v>47</v>
      </c>
      <c r="Y9" s="6">
        <f>COUNT(M3:M37)</f>
        <v>35</v>
      </c>
      <c r="AO9" t="s">
        <v>46</v>
      </c>
      <c r="AP9" s="22" t="e">
        <f ca="1">FDIST(AP8,AP6,AP5)</f>
        <v>#NAME?</v>
      </c>
      <c r="AR9" t="e">
        <f ca="1">FTEXT(AP9)</f>
        <v>#NAME?</v>
      </c>
    </row>
    <row r="10" spans="1:48" x14ac:dyDescent="0.35">
      <c r="A10">
        <v>1939</v>
      </c>
      <c r="B10">
        <f>'Granger 1'!B10-'Granger 1'!B9</f>
        <v>28967</v>
      </c>
      <c r="C10">
        <f>'Granger 1'!C10-'Granger 1'!C9</f>
        <v>137</v>
      </c>
      <c r="E10">
        <f t="shared" si="0"/>
        <v>54094</v>
      </c>
      <c r="F10">
        <f t="shared" si="1"/>
        <v>-15447</v>
      </c>
      <c r="G10">
        <f t="shared" si="2"/>
        <v>19697</v>
      </c>
      <c r="H10">
        <f t="shared" si="3"/>
        <v>28967</v>
      </c>
      <c r="I10">
        <f t="shared" si="4"/>
        <v>616</v>
      </c>
      <c r="J10">
        <f t="shared" si="5"/>
        <v>200</v>
      </c>
      <c r="K10">
        <f t="shared" si="6"/>
        <v>79</v>
      </c>
      <c r="L10">
        <f t="shared" si="7"/>
        <v>137</v>
      </c>
      <c r="M10">
        <f t="shared" si="8"/>
        <v>65112</v>
      </c>
      <c r="AG10" t="s">
        <v>46</v>
      </c>
      <c r="AH10" s="23" t="e">
        <f ca="1">RSquareTest(E3:L37,E3:H37,M3:M37)</f>
        <v>#NAME?</v>
      </c>
      <c r="AK10" t="e">
        <f ca="1">FTEXT(AH10)</f>
        <v>#NAME?</v>
      </c>
    </row>
    <row r="11" spans="1:48" ht="15" thickBot="1" x14ac:dyDescent="0.4">
      <c r="A11">
        <v>1940</v>
      </c>
      <c r="B11">
        <f>'Granger 1'!B11-'Granger 1'!B10</f>
        <v>19697</v>
      </c>
      <c r="C11">
        <f>'Granger 1'!C11-'Granger 1'!C10</f>
        <v>79</v>
      </c>
      <c r="E11">
        <f t="shared" si="0"/>
        <v>65112</v>
      </c>
      <c r="F11">
        <f t="shared" si="1"/>
        <v>54094</v>
      </c>
      <c r="G11">
        <f t="shared" si="2"/>
        <v>-15447</v>
      </c>
      <c r="H11">
        <f t="shared" si="3"/>
        <v>19697</v>
      </c>
      <c r="I11">
        <f t="shared" si="4"/>
        <v>544</v>
      </c>
      <c r="J11">
        <f t="shared" si="5"/>
        <v>616</v>
      </c>
      <c r="K11">
        <f t="shared" si="6"/>
        <v>200</v>
      </c>
      <c r="L11">
        <f t="shared" si="7"/>
        <v>79</v>
      </c>
      <c r="M11">
        <f t="shared" si="8"/>
        <v>40150</v>
      </c>
      <c r="O11" t="s">
        <v>48</v>
      </c>
      <c r="S11" s="2" t="s">
        <v>49</v>
      </c>
      <c r="T11" s="2">
        <v>0.05</v>
      </c>
      <c r="X11" t="s">
        <v>48</v>
      </c>
      <c r="AB11" s="2" t="s">
        <v>49</v>
      </c>
      <c r="AC11" s="2">
        <v>0.05</v>
      </c>
    </row>
    <row r="12" spans="1:48" ht="15" thickTop="1" x14ac:dyDescent="0.35">
      <c r="A12">
        <v>1941</v>
      </c>
      <c r="B12">
        <f>'Granger 1'!B12-'Granger 1'!B11</f>
        <v>-15447</v>
      </c>
      <c r="C12">
        <f>'Granger 1'!C12-'Granger 1'!C11</f>
        <v>200</v>
      </c>
      <c r="E12">
        <f t="shared" si="0"/>
        <v>40150</v>
      </c>
      <c r="F12">
        <f t="shared" si="1"/>
        <v>65112</v>
      </c>
      <c r="G12">
        <f t="shared" si="2"/>
        <v>54094</v>
      </c>
      <c r="H12">
        <f t="shared" si="3"/>
        <v>-15447</v>
      </c>
      <c r="I12">
        <f t="shared" si="4"/>
        <v>366</v>
      </c>
      <c r="J12">
        <f t="shared" si="5"/>
        <v>544</v>
      </c>
      <c r="K12">
        <f t="shared" si="6"/>
        <v>616</v>
      </c>
      <c r="L12">
        <f t="shared" si="7"/>
        <v>200</v>
      </c>
      <c r="M12">
        <f t="shared" si="8"/>
        <v>-65700</v>
      </c>
      <c r="O12" s="4"/>
      <c r="P12" s="4" t="s">
        <v>50</v>
      </c>
      <c r="Q12" s="4" t="s">
        <v>51</v>
      </c>
      <c r="R12" s="4" t="s">
        <v>52</v>
      </c>
      <c r="S12" s="4" t="s">
        <v>44</v>
      </c>
      <c r="T12" s="4" t="s">
        <v>46</v>
      </c>
      <c r="U12" s="4" t="s">
        <v>53</v>
      </c>
      <c r="X12" s="4"/>
      <c r="Y12" s="4" t="s">
        <v>50</v>
      </c>
      <c r="Z12" s="4" t="s">
        <v>51</v>
      </c>
      <c r="AA12" s="4" t="s">
        <v>52</v>
      </c>
      <c r="AB12" s="4" t="s">
        <v>44</v>
      </c>
      <c r="AC12" s="4" t="s">
        <v>46</v>
      </c>
      <c r="AD12" s="4" t="s">
        <v>53</v>
      </c>
      <c r="AG12" t="s">
        <v>44</v>
      </c>
      <c r="AH12" s="15" t="e">
        <f ca="1">GRANGER(C3:C41,B3:B41,4)</f>
        <v>#NAME?</v>
      </c>
      <c r="AK12" t="e">
        <f ca="1">FTEXT(AH12)</f>
        <v>#NAME?</v>
      </c>
    </row>
    <row r="13" spans="1:48" x14ac:dyDescent="0.35">
      <c r="A13">
        <v>1942</v>
      </c>
      <c r="B13">
        <f>'Granger 1'!B13-'Granger 1'!B12</f>
        <v>54094</v>
      </c>
      <c r="C13">
        <f>'Granger 1'!C13-'Granger 1'!C12</f>
        <v>616</v>
      </c>
      <c r="E13">
        <f t="shared" si="0"/>
        <v>-65700</v>
      </c>
      <c r="F13">
        <f t="shared" si="1"/>
        <v>40150</v>
      </c>
      <c r="G13">
        <f t="shared" si="2"/>
        <v>65112</v>
      </c>
      <c r="H13">
        <f t="shared" si="3"/>
        <v>54094</v>
      </c>
      <c r="I13">
        <f t="shared" si="4"/>
        <v>-212</v>
      </c>
      <c r="J13">
        <f t="shared" si="5"/>
        <v>366</v>
      </c>
      <c r="K13">
        <f t="shared" si="6"/>
        <v>544</v>
      </c>
      <c r="L13">
        <f t="shared" si="7"/>
        <v>616</v>
      </c>
      <c r="M13">
        <f t="shared" si="8"/>
        <v>6730</v>
      </c>
      <c r="O13" t="s">
        <v>54</v>
      </c>
      <c r="P13">
        <f>COUNT(E3:L3)</f>
        <v>8</v>
      </c>
      <c r="Q13" t="e">
        <f ca="1">DEVSQ(MMULT(DEsign(E3:L37),P18:P26))</f>
        <v>#NAME?</v>
      </c>
      <c r="R13" t="e">
        <f ca="1">Q13/P13</f>
        <v>#NAME?</v>
      </c>
      <c r="S13" t="e">
        <f ca="1">R13/R14</f>
        <v>#NAME?</v>
      </c>
      <c r="T13" t="e">
        <f ca="1">_xlfn.F.DIST.RT(S13,P13,P14)</f>
        <v>#NAME?</v>
      </c>
      <c r="U13" s="2" t="e">
        <f ca="1">IF(T13&lt;T11,"yes","no")</f>
        <v>#NAME?</v>
      </c>
      <c r="X13" t="s">
        <v>54</v>
      </c>
      <c r="Y13">
        <f>COUNT(E3:H3)</f>
        <v>4</v>
      </c>
      <c r="Z13" t="e">
        <f ca="1">DEVSQ(MMULT(DEsign(E3:H37),Y18:Y22))</f>
        <v>#NAME?</v>
      </c>
      <c r="AA13" t="e">
        <f ca="1">Z13/Y13</f>
        <v>#NAME?</v>
      </c>
      <c r="AB13" t="e">
        <f ca="1">AA13/AA14</f>
        <v>#NAME?</v>
      </c>
      <c r="AC13" t="e">
        <f ca="1">_xlfn.F.DIST.RT(AB13,Y13,Y14)</f>
        <v>#NAME?</v>
      </c>
      <c r="AD13" s="2" t="e">
        <f ca="1">IF(AC13&lt;AC11,"yes","no")</f>
        <v>#NAME?</v>
      </c>
      <c r="AG13" t="s">
        <v>46</v>
      </c>
      <c r="AH13" s="22" t="e">
        <f ca="1">GRANGER_TEST(C3:C41,B3:B41,4)</f>
        <v>#NAME?</v>
      </c>
      <c r="AK13" t="e">
        <f ca="1">FTEXT(AH13)</f>
        <v>#NAME?</v>
      </c>
    </row>
    <row r="14" spans="1:48" x14ac:dyDescent="0.35">
      <c r="A14">
        <v>1943</v>
      </c>
      <c r="B14">
        <f>'Granger 1'!B14-'Granger 1'!B13</f>
        <v>65112</v>
      </c>
      <c r="C14">
        <f>'Granger 1'!C14-'Granger 1'!C13</f>
        <v>544</v>
      </c>
      <c r="E14">
        <f t="shared" si="0"/>
        <v>6730</v>
      </c>
      <c r="F14">
        <f t="shared" si="1"/>
        <v>-65700</v>
      </c>
      <c r="G14">
        <f t="shared" si="2"/>
        <v>40150</v>
      </c>
      <c r="H14">
        <f t="shared" si="3"/>
        <v>65112</v>
      </c>
      <c r="I14">
        <f t="shared" si="4"/>
        <v>-24</v>
      </c>
      <c r="J14">
        <f t="shared" si="5"/>
        <v>-212</v>
      </c>
      <c r="K14">
        <f t="shared" si="6"/>
        <v>366</v>
      </c>
      <c r="L14">
        <f t="shared" si="7"/>
        <v>544</v>
      </c>
      <c r="M14">
        <f t="shared" si="8"/>
        <v>-56010</v>
      </c>
      <c r="O14" t="s">
        <v>55</v>
      </c>
      <c r="P14">
        <f>P15-P13</f>
        <v>26</v>
      </c>
      <c r="Q14" t="e">
        <f ca="1">Q15-Q13</f>
        <v>#NAME?</v>
      </c>
      <c r="R14" t="e">
        <f ca="1">Q14/P14</f>
        <v>#NAME?</v>
      </c>
      <c r="X14" t="s">
        <v>55</v>
      </c>
      <c r="Y14">
        <f>Y15-Y13</f>
        <v>30</v>
      </c>
      <c r="Z14" t="e">
        <f ca="1">Z15-Z13</f>
        <v>#NAME?</v>
      </c>
      <c r="AA14" t="e">
        <f ca="1">Z14/Y14</f>
        <v>#NAME?</v>
      </c>
    </row>
    <row r="15" spans="1:48" x14ac:dyDescent="0.35">
      <c r="A15">
        <v>1944</v>
      </c>
      <c r="B15">
        <f>'Granger 1'!B15-'Granger 1'!B14</f>
        <v>40150</v>
      </c>
      <c r="C15">
        <f>'Granger 1'!C15-'Granger 1'!C14</f>
        <v>366</v>
      </c>
      <c r="E15">
        <f t="shared" si="0"/>
        <v>-56010</v>
      </c>
      <c r="F15">
        <f t="shared" si="1"/>
        <v>6730</v>
      </c>
      <c r="G15">
        <f t="shared" si="2"/>
        <v>-65700</v>
      </c>
      <c r="H15">
        <f t="shared" si="3"/>
        <v>40150</v>
      </c>
      <c r="I15">
        <f t="shared" si="4"/>
        <v>-53</v>
      </c>
      <c r="J15">
        <f t="shared" si="5"/>
        <v>-24</v>
      </c>
      <c r="K15">
        <f t="shared" si="6"/>
        <v>-212</v>
      </c>
      <c r="L15">
        <f t="shared" si="7"/>
        <v>366</v>
      </c>
      <c r="M15">
        <f t="shared" si="8"/>
        <v>32427</v>
      </c>
      <c r="O15" s="6" t="s">
        <v>56</v>
      </c>
      <c r="P15" s="6">
        <f>P9-1</f>
        <v>34</v>
      </c>
      <c r="Q15" s="6">
        <f>DEVSQ(M3:M37)</f>
        <v>30045692162.171429</v>
      </c>
      <c r="R15" s="6"/>
      <c r="S15" s="6"/>
      <c r="T15" s="6"/>
      <c r="U15" s="6"/>
      <c r="X15" s="6" t="s">
        <v>56</v>
      </c>
      <c r="Y15" s="6">
        <f>Y9-1</f>
        <v>34</v>
      </c>
      <c r="Z15" s="6">
        <f>DEVSQ(M3:M37)</f>
        <v>30045692162.171429</v>
      </c>
      <c r="AA15" s="6"/>
      <c r="AB15" s="6"/>
      <c r="AC15" s="6"/>
      <c r="AD15" s="6"/>
    </row>
    <row r="16" spans="1:48" ht="15" thickBot="1" x14ac:dyDescent="0.4">
      <c r="A16">
        <v>1945</v>
      </c>
      <c r="B16">
        <f>'Granger 1'!B16-'Granger 1'!B15</f>
        <v>-65700</v>
      </c>
      <c r="C16">
        <f>'Granger 1'!C16-'Granger 1'!C15</f>
        <v>-212</v>
      </c>
      <c r="E16">
        <f t="shared" si="0"/>
        <v>32427</v>
      </c>
      <c r="F16">
        <f t="shared" si="1"/>
        <v>-56010</v>
      </c>
      <c r="G16">
        <f t="shared" si="2"/>
        <v>6730</v>
      </c>
      <c r="H16">
        <f t="shared" si="3"/>
        <v>-65700</v>
      </c>
      <c r="I16">
        <f t="shared" si="4"/>
        <v>-45</v>
      </c>
      <c r="J16">
        <f t="shared" si="5"/>
        <v>-53</v>
      </c>
      <c r="K16">
        <f t="shared" si="6"/>
        <v>-24</v>
      </c>
      <c r="L16">
        <f t="shared" si="7"/>
        <v>-212</v>
      </c>
      <c r="M16">
        <f t="shared" si="8"/>
        <v>-68768</v>
      </c>
    </row>
    <row r="17" spans="1:31" ht="15" thickTop="1" x14ac:dyDescent="0.35">
      <c r="A17">
        <v>1946</v>
      </c>
      <c r="B17">
        <f>'Granger 1'!B17-'Granger 1'!B16</f>
        <v>6730</v>
      </c>
      <c r="C17">
        <f>'Granger 1'!C17-'Granger 1'!C16</f>
        <v>-24</v>
      </c>
      <c r="E17">
        <f t="shared" si="0"/>
        <v>-68768</v>
      </c>
      <c r="F17">
        <f t="shared" si="1"/>
        <v>32427</v>
      </c>
      <c r="G17">
        <f t="shared" si="2"/>
        <v>-56010</v>
      </c>
      <c r="H17">
        <f t="shared" si="3"/>
        <v>6730</v>
      </c>
      <c r="I17">
        <f t="shared" si="4"/>
        <v>116</v>
      </c>
      <c r="J17">
        <f t="shared" si="5"/>
        <v>-45</v>
      </c>
      <c r="K17">
        <f t="shared" si="6"/>
        <v>-53</v>
      </c>
      <c r="L17">
        <f t="shared" si="7"/>
        <v>-24</v>
      </c>
      <c r="M17">
        <f t="shared" si="8"/>
        <v>25673</v>
      </c>
      <c r="O17" s="4"/>
      <c r="P17" s="4" t="s">
        <v>57</v>
      </c>
      <c r="Q17" s="4" t="s">
        <v>58</v>
      </c>
      <c r="R17" s="4" t="s">
        <v>59</v>
      </c>
      <c r="S17" s="4" t="s">
        <v>46</v>
      </c>
      <c r="T17" s="4" t="s">
        <v>60</v>
      </c>
      <c r="U17" s="4" t="s">
        <v>61</v>
      </c>
      <c r="V17" s="4" t="s">
        <v>62</v>
      </c>
      <c r="X17" s="4"/>
      <c r="Y17" s="4" t="s">
        <v>57</v>
      </c>
      <c r="Z17" s="4" t="s">
        <v>58</v>
      </c>
      <c r="AA17" s="4" t="s">
        <v>59</v>
      </c>
      <c r="AB17" s="4" t="s">
        <v>46</v>
      </c>
      <c r="AC17" s="4" t="s">
        <v>60</v>
      </c>
      <c r="AD17" s="4" t="s">
        <v>61</v>
      </c>
      <c r="AE17" s="4" t="s">
        <v>62</v>
      </c>
    </row>
    <row r="18" spans="1:31" x14ac:dyDescent="0.35">
      <c r="A18">
        <v>1947</v>
      </c>
      <c r="B18">
        <f>'Granger 1'!B18-'Granger 1'!B17</f>
        <v>-56010</v>
      </c>
      <c r="C18">
        <f>'Granger 1'!C18-'Granger 1'!C17</f>
        <v>-53</v>
      </c>
      <c r="E18">
        <f t="shared" si="0"/>
        <v>25673</v>
      </c>
      <c r="F18">
        <f t="shared" si="1"/>
        <v>-68768</v>
      </c>
      <c r="G18">
        <f t="shared" si="2"/>
        <v>32427</v>
      </c>
      <c r="H18">
        <f t="shared" si="3"/>
        <v>-56010</v>
      </c>
      <c r="I18">
        <f t="shared" si="4"/>
        <v>256</v>
      </c>
      <c r="J18">
        <f t="shared" si="5"/>
        <v>116</v>
      </c>
      <c r="K18">
        <f t="shared" si="6"/>
        <v>-45</v>
      </c>
      <c r="L18">
        <f t="shared" si="7"/>
        <v>-53</v>
      </c>
      <c r="M18">
        <f t="shared" si="8"/>
        <v>-25561</v>
      </c>
      <c r="O18" t="s">
        <v>63</v>
      </c>
      <c r="P18" t="e">
        <f t="array" aca="1" ref="P18:Q26" ca="1">RegCoeff(E3:L37,M3:M37)</f>
        <v>#NAME?</v>
      </c>
      <c r="Q18" t="e">
        <f ca="1"/>
        <v>#NAME?</v>
      </c>
      <c r="R18" t="e">
        <f ca="1">P18/Q18</f>
        <v>#NAME?</v>
      </c>
      <c r="S18" t="e">
        <f ca="1">_xlfn.T.DIST.2T(ABS(R18),$P$14)</f>
        <v>#NAME?</v>
      </c>
      <c r="T18" t="e">
        <f ca="1">P18-_xlfn.T.INV.2T(T$11,$P$14)*Q18</f>
        <v>#NAME?</v>
      </c>
      <c r="U18" t="e">
        <f ca="1">P18+_xlfn.T.INV.2T(T$11,$P$14)*Q18</f>
        <v>#NAME?</v>
      </c>
      <c r="X18" t="s">
        <v>63</v>
      </c>
      <c r="Y18" t="e">
        <f t="array" aca="1" ref="Y18:Z22" ca="1">RegCoeff(E3:H37,M3:M37)</f>
        <v>#NAME?</v>
      </c>
      <c r="Z18" t="e">
        <f ca="1"/>
        <v>#NAME?</v>
      </c>
      <c r="AA18" t="e">
        <f ca="1">Y18/Z18</f>
        <v>#NAME?</v>
      </c>
      <c r="AB18" t="e">
        <f ca="1">_xlfn.T.DIST.2T(ABS(AA18),$Y$14)</f>
        <v>#NAME?</v>
      </c>
      <c r="AC18" t="e">
        <f ca="1">Y18-_xlfn.T.INV.2T(AC$11,$Y$14)*Z18</f>
        <v>#NAME?</v>
      </c>
      <c r="AD18" t="e">
        <f ca="1">Y18+_xlfn.T.INV.2T(AC$11,$Y$14)*Z18</f>
        <v>#NAME?</v>
      </c>
    </row>
    <row r="19" spans="1:31" x14ac:dyDescent="0.35">
      <c r="A19">
        <v>1948</v>
      </c>
      <c r="B19">
        <f>'Granger 1'!B19-'Granger 1'!B18</f>
        <v>32427</v>
      </c>
      <c r="C19">
        <f>'Granger 1'!C19-'Granger 1'!C18</f>
        <v>-45</v>
      </c>
      <c r="E19">
        <f t="shared" si="0"/>
        <v>-25561</v>
      </c>
      <c r="F19">
        <f t="shared" si="1"/>
        <v>25673</v>
      </c>
      <c r="G19">
        <f t="shared" si="2"/>
        <v>-68768</v>
      </c>
      <c r="H19">
        <f t="shared" si="3"/>
        <v>32427</v>
      </c>
      <c r="I19">
        <f t="shared" si="4"/>
        <v>-82</v>
      </c>
      <c r="J19">
        <f t="shared" si="5"/>
        <v>256</v>
      </c>
      <c r="K19">
        <f t="shared" si="6"/>
        <v>116</v>
      </c>
      <c r="L19">
        <f t="shared" si="7"/>
        <v>-45</v>
      </c>
      <c r="M19">
        <f t="shared" si="8"/>
        <v>-4433</v>
      </c>
      <c r="O19" t="str">
        <f t="array" ref="O19:O26">TRANSPOSE(E2:L2)</f>
        <v>chick-1</v>
      </c>
      <c r="P19" t="e">
        <f ca="1"/>
        <v>#NAME?</v>
      </c>
      <c r="Q19" t="e">
        <f ca="1"/>
        <v>#NAME?</v>
      </c>
      <c r="R19" t="e">
        <f t="shared" ref="R19:R26" ca="1" si="9">P19/Q19</f>
        <v>#NAME?</v>
      </c>
      <c r="S19" t="e">
        <f t="shared" ref="S19:S26" ca="1" si="10">_xlfn.T.DIST.2T(ABS(R19),$P$14)</f>
        <v>#NAME?</v>
      </c>
      <c r="T19" t="e">
        <f t="shared" ref="T19:T26" ca="1" si="11">P19-_xlfn.T.INV.2T(T$11,$P$14)*Q19</f>
        <v>#NAME?</v>
      </c>
      <c r="U19" t="e">
        <f t="shared" ref="U19:U26" ca="1" si="12">P19+_xlfn.T.INV.2T(T$11,$P$14)*Q19</f>
        <v>#NAME?</v>
      </c>
      <c r="V19" t="e">
        <f ca="1">VIF(E3:L37,1)</f>
        <v>#NAME?</v>
      </c>
      <c r="X19" t="str">
        <f t="array" ref="X19:X22">TRANSPOSE(E2:H2)</f>
        <v>chick-1</v>
      </c>
      <c r="Y19" t="e">
        <f ca="1"/>
        <v>#NAME?</v>
      </c>
      <c r="Z19" t="e">
        <f ca="1"/>
        <v>#NAME?</v>
      </c>
      <c r="AA19" t="e">
        <f t="shared" ref="AA19:AA22" ca="1" si="13">Y19/Z19</f>
        <v>#NAME?</v>
      </c>
      <c r="AB19" t="e">
        <f t="shared" ref="AB19:AB22" ca="1" si="14">_xlfn.T.DIST.2T(ABS(AA19),$Y$14)</f>
        <v>#NAME?</v>
      </c>
      <c r="AC19" t="e">
        <f t="shared" ref="AC19:AC22" ca="1" si="15">Y19-_xlfn.T.INV.2T(AC$11,$Y$14)*Z19</f>
        <v>#NAME?</v>
      </c>
      <c r="AD19" t="e">
        <f t="shared" ref="AD19:AD22" ca="1" si="16">Y19+_xlfn.T.INV.2T(AC$11,$Y$14)*Z19</f>
        <v>#NAME?</v>
      </c>
      <c r="AE19" t="e">
        <f ca="1">VIF(E3:H37,1)</f>
        <v>#NAME?</v>
      </c>
    </row>
    <row r="20" spans="1:31" x14ac:dyDescent="0.35">
      <c r="A20">
        <v>1949</v>
      </c>
      <c r="B20">
        <f>'Granger 1'!B20-'Granger 1'!B19</f>
        <v>-68768</v>
      </c>
      <c r="C20">
        <f>'Granger 1'!C20-'Granger 1'!C19</f>
        <v>116</v>
      </c>
      <c r="E20">
        <f t="shared" si="0"/>
        <v>-4433</v>
      </c>
      <c r="F20">
        <f t="shared" si="1"/>
        <v>-25561</v>
      </c>
      <c r="G20">
        <f t="shared" si="2"/>
        <v>25673</v>
      </c>
      <c r="H20">
        <f t="shared" si="3"/>
        <v>-68768</v>
      </c>
      <c r="I20">
        <f t="shared" si="4"/>
        <v>1</v>
      </c>
      <c r="J20">
        <f t="shared" si="5"/>
        <v>-82</v>
      </c>
      <c r="K20">
        <f t="shared" si="6"/>
        <v>256</v>
      </c>
      <c r="L20">
        <f t="shared" si="7"/>
        <v>116</v>
      </c>
      <c r="M20">
        <f t="shared" si="8"/>
        <v>-28399</v>
      </c>
      <c r="O20" t="str">
        <v>chick-2</v>
      </c>
      <c r="P20" t="e">
        <f ca="1"/>
        <v>#NAME?</v>
      </c>
      <c r="Q20" t="e">
        <f ca="1"/>
        <v>#NAME?</v>
      </c>
      <c r="R20" t="e">
        <f t="shared" ca="1" si="9"/>
        <v>#NAME?</v>
      </c>
      <c r="S20" t="e">
        <f t="shared" ca="1" si="10"/>
        <v>#NAME?</v>
      </c>
      <c r="T20" t="e">
        <f t="shared" ca="1" si="11"/>
        <v>#NAME?</v>
      </c>
      <c r="U20" t="e">
        <f t="shared" ca="1" si="12"/>
        <v>#NAME?</v>
      </c>
      <c r="V20" t="e">
        <f ca="1">VIF(E3:L37,2)</f>
        <v>#NAME?</v>
      </c>
      <c r="X20" t="str">
        <v>chick-2</v>
      </c>
      <c r="Y20" t="e">
        <f ca="1"/>
        <v>#NAME?</v>
      </c>
      <c r="Z20" t="e">
        <f ca="1"/>
        <v>#NAME?</v>
      </c>
      <c r="AA20" t="e">
        <f t="shared" ca="1" si="13"/>
        <v>#NAME?</v>
      </c>
      <c r="AB20" t="e">
        <f t="shared" ca="1" si="14"/>
        <v>#NAME?</v>
      </c>
      <c r="AC20" t="e">
        <f t="shared" ca="1" si="15"/>
        <v>#NAME?</v>
      </c>
      <c r="AD20" t="e">
        <f t="shared" ca="1" si="16"/>
        <v>#NAME?</v>
      </c>
      <c r="AE20" t="e">
        <f ca="1">VIF(E3:H37,2)</f>
        <v>#NAME?</v>
      </c>
    </row>
    <row r="21" spans="1:31" x14ac:dyDescent="0.35">
      <c r="A21">
        <v>1950</v>
      </c>
      <c r="B21">
        <f>'Granger 1'!B21-'Granger 1'!B20</f>
        <v>25673</v>
      </c>
      <c r="C21">
        <f>'Granger 1'!C21-'Granger 1'!C20</f>
        <v>256</v>
      </c>
      <c r="E21">
        <f t="shared" si="0"/>
        <v>-28399</v>
      </c>
      <c r="F21">
        <f t="shared" si="1"/>
        <v>-4433</v>
      </c>
      <c r="G21">
        <f t="shared" si="2"/>
        <v>-25561</v>
      </c>
      <c r="H21">
        <f t="shared" si="3"/>
        <v>25673</v>
      </c>
      <c r="I21">
        <f t="shared" si="4"/>
        <v>-16</v>
      </c>
      <c r="J21">
        <f t="shared" si="5"/>
        <v>1</v>
      </c>
      <c r="K21">
        <f t="shared" si="6"/>
        <v>-82</v>
      </c>
      <c r="L21">
        <f t="shared" si="7"/>
        <v>256</v>
      </c>
      <c r="M21">
        <f t="shared" si="8"/>
        <v>-1380</v>
      </c>
      <c r="O21" t="str">
        <v>chick-3</v>
      </c>
      <c r="P21" t="e">
        <f ca="1"/>
        <v>#NAME?</v>
      </c>
      <c r="Q21" t="e">
        <f ca="1"/>
        <v>#NAME?</v>
      </c>
      <c r="R21" t="e">
        <f t="shared" ca="1" si="9"/>
        <v>#NAME?</v>
      </c>
      <c r="S21" t="e">
        <f t="shared" ca="1" si="10"/>
        <v>#NAME?</v>
      </c>
      <c r="T21" t="e">
        <f t="shared" ca="1" si="11"/>
        <v>#NAME?</v>
      </c>
      <c r="U21" t="e">
        <f t="shared" ca="1" si="12"/>
        <v>#NAME?</v>
      </c>
      <c r="V21" t="e">
        <f ca="1">VIF(E3:L37,3)</f>
        <v>#NAME?</v>
      </c>
      <c r="X21" t="str">
        <v>chick-3</v>
      </c>
      <c r="Y21" t="e">
        <f ca="1"/>
        <v>#NAME?</v>
      </c>
      <c r="Z21" t="e">
        <f ca="1"/>
        <v>#NAME?</v>
      </c>
      <c r="AA21" t="e">
        <f t="shared" ca="1" si="13"/>
        <v>#NAME?</v>
      </c>
      <c r="AB21" t="e">
        <f t="shared" ca="1" si="14"/>
        <v>#NAME?</v>
      </c>
      <c r="AC21" t="e">
        <f t="shared" ca="1" si="15"/>
        <v>#NAME?</v>
      </c>
      <c r="AD21" t="e">
        <f t="shared" ca="1" si="16"/>
        <v>#NAME?</v>
      </c>
      <c r="AE21" t="e">
        <f ca="1">VIF(E3:H37,3)</f>
        <v>#NAME?</v>
      </c>
    </row>
    <row r="22" spans="1:31" x14ac:dyDescent="0.35">
      <c r="A22">
        <v>1951</v>
      </c>
      <c r="B22">
        <f>'Granger 1'!B22-'Granger 1'!B21</f>
        <v>-25561</v>
      </c>
      <c r="C22">
        <f>'Granger 1'!C22-'Granger 1'!C21</f>
        <v>-82</v>
      </c>
      <c r="E22">
        <f t="shared" si="0"/>
        <v>-1380</v>
      </c>
      <c r="F22">
        <f t="shared" si="1"/>
        <v>-28399</v>
      </c>
      <c r="G22">
        <f t="shared" si="2"/>
        <v>-4433</v>
      </c>
      <c r="H22">
        <f t="shared" si="3"/>
        <v>-25561</v>
      </c>
      <c r="I22">
        <f t="shared" si="4"/>
        <v>95</v>
      </c>
      <c r="J22">
        <f t="shared" si="5"/>
        <v>-16</v>
      </c>
      <c r="K22">
        <f t="shared" si="6"/>
        <v>1</v>
      </c>
      <c r="L22">
        <f t="shared" si="7"/>
        <v>-82</v>
      </c>
      <c r="M22">
        <f t="shared" si="8"/>
        <v>-6068</v>
      </c>
      <c r="O22" t="str">
        <v>chick-4</v>
      </c>
      <c r="P22" t="e">
        <f ca="1"/>
        <v>#NAME?</v>
      </c>
      <c r="Q22" t="e">
        <f ca="1"/>
        <v>#NAME?</v>
      </c>
      <c r="R22" t="e">
        <f t="shared" ca="1" si="9"/>
        <v>#NAME?</v>
      </c>
      <c r="S22" t="e">
        <f t="shared" ca="1" si="10"/>
        <v>#NAME?</v>
      </c>
      <c r="T22" t="e">
        <f t="shared" ca="1" si="11"/>
        <v>#NAME?</v>
      </c>
      <c r="U22" t="e">
        <f t="shared" ca="1" si="12"/>
        <v>#NAME?</v>
      </c>
      <c r="V22" t="e">
        <f ca="1">VIF(E3:L37,4)</f>
        <v>#NAME?</v>
      </c>
      <c r="X22" s="6" t="str">
        <v>chick-4</v>
      </c>
      <c r="Y22" s="6" t="e">
        <f ca="1"/>
        <v>#NAME?</v>
      </c>
      <c r="Z22" s="6" t="e">
        <f ca="1"/>
        <v>#NAME?</v>
      </c>
      <c r="AA22" s="6" t="e">
        <f t="shared" ca="1" si="13"/>
        <v>#NAME?</v>
      </c>
      <c r="AB22" s="6" t="e">
        <f t="shared" ca="1" si="14"/>
        <v>#NAME?</v>
      </c>
      <c r="AC22" s="6" t="e">
        <f t="shared" ca="1" si="15"/>
        <v>#NAME?</v>
      </c>
      <c r="AD22" s="6" t="e">
        <f t="shared" ca="1" si="16"/>
        <v>#NAME?</v>
      </c>
      <c r="AE22" s="6" t="e">
        <f ca="1">VIF(E3:H37,4)</f>
        <v>#NAME?</v>
      </c>
    </row>
    <row r="23" spans="1:31" x14ac:dyDescent="0.35">
      <c r="A23">
        <v>1952</v>
      </c>
      <c r="B23">
        <f>'Granger 1'!B23-'Granger 1'!B22</f>
        <v>-4433</v>
      </c>
      <c r="C23">
        <f>'Granger 1'!C23-'Granger 1'!C22</f>
        <v>1</v>
      </c>
      <c r="E23">
        <f t="shared" si="0"/>
        <v>-6068</v>
      </c>
      <c r="F23">
        <f t="shared" si="1"/>
        <v>-1380</v>
      </c>
      <c r="G23">
        <f t="shared" si="2"/>
        <v>-28399</v>
      </c>
      <c r="H23">
        <f t="shared" si="3"/>
        <v>-4433</v>
      </c>
      <c r="I23">
        <f t="shared" si="4"/>
        <v>5</v>
      </c>
      <c r="J23">
        <f t="shared" si="5"/>
        <v>95</v>
      </c>
      <c r="K23">
        <f t="shared" si="6"/>
        <v>-16</v>
      </c>
      <c r="L23">
        <f t="shared" si="7"/>
        <v>1</v>
      </c>
      <c r="M23">
        <f t="shared" si="8"/>
        <v>-7018</v>
      </c>
      <c r="O23" t="str">
        <v>egg-1</v>
      </c>
      <c r="P23" t="e">
        <f ca="1"/>
        <v>#NAME?</v>
      </c>
      <c r="Q23" t="e">
        <f ca="1"/>
        <v>#NAME?</v>
      </c>
      <c r="R23" t="e">
        <f t="shared" ca="1" si="9"/>
        <v>#NAME?</v>
      </c>
      <c r="S23" t="e">
        <f t="shared" ca="1" si="10"/>
        <v>#NAME?</v>
      </c>
      <c r="T23" t="e">
        <f t="shared" ca="1" si="11"/>
        <v>#NAME?</v>
      </c>
      <c r="U23" t="e">
        <f t="shared" ca="1" si="12"/>
        <v>#NAME?</v>
      </c>
      <c r="V23" t="e">
        <f ca="1">VIF(E3:L37,5)</f>
        <v>#NAME?</v>
      </c>
    </row>
    <row r="24" spans="1:31" x14ac:dyDescent="0.35">
      <c r="A24">
        <v>1953</v>
      </c>
      <c r="B24">
        <f>'Granger 1'!B24-'Granger 1'!B23</f>
        <v>-28399</v>
      </c>
      <c r="C24">
        <f>'Granger 1'!C24-'Granger 1'!C23</f>
        <v>-16</v>
      </c>
      <c r="E24">
        <f t="shared" si="0"/>
        <v>-7018</v>
      </c>
      <c r="F24">
        <f t="shared" si="1"/>
        <v>-6068</v>
      </c>
      <c r="G24">
        <f t="shared" si="2"/>
        <v>-1380</v>
      </c>
      <c r="H24">
        <f t="shared" si="3"/>
        <v>-28399</v>
      </c>
      <c r="I24">
        <f t="shared" si="4"/>
        <v>93</v>
      </c>
      <c r="J24">
        <f t="shared" si="5"/>
        <v>5</v>
      </c>
      <c r="K24">
        <f t="shared" si="6"/>
        <v>95</v>
      </c>
      <c r="L24">
        <f t="shared" si="7"/>
        <v>-16</v>
      </c>
      <c r="M24">
        <f t="shared" si="8"/>
        <v>7673</v>
      </c>
      <c r="O24" t="str">
        <v>egg-2</v>
      </c>
      <c r="P24" t="e">
        <f ca="1"/>
        <v>#NAME?</v>
      </c>
      <c r="Q24" t="e">
        <f ca="1"/>
        <v>#NAME?</v>
      </c>
      <c r="R24" t="e">
        <f t="shared" ca="1" si="9"/>
        <v>#NAME?</v>
      </c>
      <c r="S24" t="e">
        <f t="shared" ca="1" si="10"/>
        <v>#NAME?</v>
      </c>
      <c r="T24" t="e">
        <f t="shared" ca="1" si="11"/>
        <v>#NAME?</v>
      </c>
      <c r="U24" t="e">
        <f t="shared" ca="1" si="12"/>
        <v>#NAME?</v>
      </c>
      <c r="V24" t="e">
        <f ca="1">VIF(E3:L37,6)</f>
        <v>#NAME?</v>
      </c>
    </row>
    <row r="25" spans="1:31" x14ac:dyDescent="0.35">
      <c r="A25">
        <v>1954</v>
      </c>
      <c r="B25">
        <f>'Granger 1'!B25-'Granger 1'!B24</f>
        <v>-1380</v>
      </c>
      <c r="C25">
        <f>'Granger 1'!C25-'Granger 1'!C24</f>
        <v>95</v>
      </c>
      <c r="E25">
        <f t="shared" si="0"/>
        <v>7673</v>
      </c>
      <c r="F25">
        <f t="shared" si="1"/>
        <v>-7018</v>
      </c>
      <c r="G25">
        <f t="shared" si="2"/>
        <v>-6068</v>
      </c>
      <c r="H25">
        <f t="shared" si="3"/>
        <v>-1380</v>
      </c>
      <c r="I25">
        <f t="shared" si="4"/>
        <v>-58</v>
      </c>
      <c r="J25">
        <f t="shared" si="5"/>
        <v>93</v>
      </c>
      <c r="K25">
        <f t="shared" si="6"/>
        <v>5</v>
      </c>
      <c r="L25">
        <f t="shared" si="7"/>
        <v>95</v>
      </c>
      <c r="M25">
        <f t="shared" si="8"/>
        <v>-17082</v>
      </c>
      <c r="O25" t="str">
        <v>egg-3</v>
      </c>
      <c r="P25" t="e">
        <f ca="1"/>
        <v>#NAME?</v>
      </c>
      <c r="Q25" t="e">
        <f ca="1"/>
        <v>#NAME?</v>
      </c>
      <c r="R25" t="e">
        <f t="shared" ca="1" si="9"/>
        <v>#NAME?</v>
      </c>
      <c r="S25" t="e">
        <f t="shared" ca="1" si="10"/>
        <v>#NAME?</v>
      </c>
      <c r="T25" t="e">
        <f t="shared" ca="1" si="11"/>
        <v>#NAME?</v>
      </c>
      <c r="U25" t="e">
        <f t="shared" ca="1" si="12"/>
        <v>#NAME?</v>
      </c>
      <c r="V25" t="e">
        <f ca="1">VIF(E3:L37,7)</f>
        <v>#NAME?</v>
      </c>
    </row>
    <row r="26" spans="1:31" x14ac:dyDescent="0.35">
      <c r="A26">
        <v>1955</v>
      </c>
      <c r="B26">
        <f>'Granger 1'!B26-'Granger 1'!B25</f>
        <v>-6068</v>
      </c>
      <c r="C26">
        <f>'Granger 1'!C26-'Granger 1'!C25</f>
        <v>5</v>
      </c>
      <c r="E26">
        <f t="shared" si="0"/>
        <v>-17082</v>
      </c>
      <c r="F26">
        <f t="shared" si="1"/>
        <v>7673</v>
      </c>
      <c r="G26">
        <f t="shared" si="2"/>
        <v>-7018</v>
      </c>
      <c r="H26">
        <f t="shared" si="3"/>
        <v>-6068</v>
      </c>
      <c r="I26">
        <f t="shared" si="4"/>
        <v>0</v>
      </c>
      <c r="J26">
        <f t="shared" si="5"/>
        <v>-58</v>
      </c>
      <c r="K26">
        <f t="shared" si="6"/>
        <v>93</v>
      </c>
      <c r="L26">
        <f t="shared" si="7"/>
        <v>5</v>
      </c>
      <c r="M26">
        <f t="shared" si="8"/>
        <v>12721</v>
      </c>
      <c r="O26" s="6" t="str">
        <v>egg-4</v>
      </c>
      <c r="P26" s="6" t="e">
        <f ca="1"/>
        <v>#NAME?</v>
      </c>
      <c r="Q26" s="6" t="e">
        <f ca="1"/>
        <v>#NAME?</v>
      </c>
      <c r="R26" s="6" t="e">
        <f t="shared" ca="1" si="9"/>
        <v>#NAME?</v>
      </c>
      <c r="S26" s="6" t="e">
        <f t="shared" ca="1" si="10"/>
        <v>#NAME?</v>
      </c>
      <c r="T26" s="6" t="e">
        <f t="shared" ca="1" si="11"/>
        <v>#NAME?</v>
      </c>
      <c r="U26" s="6" t="e">
        <f t="shared" ca="1" si="12"/>
        <v>#NAME?</v>
      </c>
      <c r="V26" s="6" t="e">
        <f ca="1">VIF(E3:L37,8)</f>
        <v>#NAME?</v>
      </c>
    </row>
    <row r="27" spans="1:31" x14ac:dyDescent="0.35">
      <c r="A27">
        <v>1956</v>
      </c>
      <c r="B27">
        <f>'Granger 1'!B27-'Granger 1'!B26</f>
        <v>-7018</v>
      </c>
      <c r="C27">
        <f>'Granger 1'!C27-'Granger 1'!C26</f>
        <v>93</v>
      </c>
      <c r="E27">
        <f t="shared" si="0"/>
        <v>12721</v>
      </c>
      <c r="F27">
        <f t="shared" si="1"/>
        <v>-17082</v>
      </c>
      <c r="G27">
        <f t="shared" si="2"/>
        <v>7673</v>
      </c>
      <c r="H27">
        <f t="shared" si="3"/>
        <v>-7018</v>
      </c>
      <c r="I27">
        <f t="shared" si="4"/>
        <v>100</v>
      </c>
      <c r="J27">
        <f t="shared" si="5"/>
        <v>0</v>
      </c>
      <c r="K27">
        <f t="shared" si="6"/>
        <v>-58</v>
      </c>
      <c r="L27">
        <f t="shared" si="7"/>
        <v>93</v>
      </c>
      <c r="M27">
        <f t="shared" si="8"/>
        <v>-17518</v>
      </c>
    </row>
    <row r="28" spans="1:31" x14ac:dyDescent="0.35">
      <c r="A28">
        <v>1957</v>
      </c>
      <c r="B28">
        <f>'Granger 1'!B28-'Granger 1'!B27</f>
        <v>7673</v>
      </c>
      <c r="C28">
        <f>'Granger 1'!C28-'Granger 1'!C27</f>
        <v>-58</v>
      </c>
      <c r="E28">
        <f t="shared" si="0"/>
        <v>-17518</v>
      </c>
      <c r="F28">
        <f t="shared" si="1"/>
        <v>12721</v>
      </c>
      <c r="G28">
        <f t="shared" si="2"/>
        <v>-17082</v>
      </c>
      <c r="H28">
        <f t="shared" si="3"/>
        <v>7673</v>
      </c>
      <c r="I28">
        <f t="shared" si="4"/>
        <v>-203</v>
      </c>
      <c r="J28">
        <f t="shared" si="5"/>
        <v>100</v>
      </c>
      <c r="K28">
        <f t="shared" si="6"/>
        <v>0</v>
      </c>
      <c r="L28">
        <f t="shared" si="7"/>
        <v>-58</v>
      </c>
      <c r="M28">
        <f t="shared" si="8"/>
        <v>-3402</v>
      </c>
    </row>
    <row r="29" spans="1:31" x14ac:dyDescent="0.35">
      <c r="A29">
        <v>1958</v>
      </c>
      <c r="B29">
        <f>'Granger 1'!B29-'Granger 1'!B28</f>
        <v>-17082</v>
      </c>
      <c r="C29">
        <f>'Granger 1'!C29-'Granger 1'!C28</f>
        <v>0</v>
      </c>
      <c r="E29">
        <f t="shared" si="0"/>
        <v>-3402</v>
      </c>
      <c r="F29">
        <f t="shared" si="1"/>
        <v>-17518</v>
      </c>
      <c r="G29">
        <f t="shared" si="2"/>
        <v>12721</v>
      </c>
      <c r="H29">
        <f t="shared" si="3"/>
        <v>-17082</v>
      </c>
      <c r="I29">
        <f t="shared" si="4"/>
        <v>19</v>
      </c>
      <c r="J29">
        <f t="shared" si="5"/>
        <v>-203</v>
      </c>
      <c r="K29">
        <f t="shared" si="6"/>
        <v>100</v>
      </c>
      <c r="L29">
        <f t="shared" si="7"/>
        <v>0</v>
      </c>
      <c r="M29">
        <f t="shared" si="8"/>
        <v>11310</v>
      </c>
    </row>
    <row r="30" spans="1:31" x14ac:dyDescent="0.35">
      <c r="A30">
        <v>1959</v>
      </c>
      <c r="B30">
        <f>'Granger 1'!B30-'Granger 1'!B29</f>
        <v>12721</v>
      </c>
      <c r="C30">
        <f>'Granger 1'!C30-'Granger 1'!C29</f>
        <v>100</v>
      </c>
      <c r="E30">
        <f t="shared" si="0"/>
        <v>11310</v>
      </c>
      <c r="F30">
        <f t="shared" si="1"/>
        <v>-3402</v>
      </c>
      <c r="G30">
        <f t="shared" si="2"/>
        <v>-17518</v>
      </c>
      <c r="H30">
        <f t="shared" si="3"/>
        <v>12721</v>
      </c>
      <c r="I30">
        <f t="shared" si="4"/>
        <v>45</v>
      </c>
      <c r="J30">
        <f t="shared" si="5"/>
        <v>19</v>
      </c>
      <c r="K30">
        <f t="shared" si="6"/>
        <v>-203</v>
      </c>
      <c r="L30">
        <f t="shared" si="7"/>
        <v>100</v>
      </c>
      <c r="M30">
        <f t="shared" si="8"/>
        <v>-1817</v>
      </c>
    </row>
    <row r="31" spans="1:31" x14ac:dyDescent="0.35">
      <c r="A31">
        <v>1960</v>
      </c>
      <c r="B31">
        <f>'Granger 1'!B31-'Granger 1'!B30</f>
        <v>-17518</v>
      </c>
      <c r="C31">
        <f>'Granger 1'!C31-'Granger 1'!C30</f>
        <v>-203</v>
      </c>
      <c r="E31">
        <f t="shared" si="0"/>
        <v>-1817</v>
      </c>
      <c r="F31">
        <f t="shared" si="1"/>
        <v>11310</v>
      </c>
      <c r="G31">
        <f t="shared" si="2"/>
        <v>-3402</v>
      </c>
      <c r="H31">
        <f t="shared" si="3"/>
        <v>-17518</v>
      </c>
      <c r="I31">
        <f t="shared" si="4"/>
        <v>-58</v>
      </c>
      <c r="J31">
        <f t="shared" si="5"/>
        <v>45</v>
      </c>
      <c r="K31">
        <f t="shared" si="6"/>
        <v>19</v>
      </c>
      <c r="L31">
        <f t="shared" si="7"/>
        <v>-203</v>
      </c>
      <c r="M31">
        <f t="shared" si="8"/>
        <v>6687</v>
      </c>
    </row>
    <row r="32" spans="1:31" x14ac:dyDescent="0.35">
      <c r="A32">
        <v>1961</v>
      </c>
      <c r="B32">
        <f>'Granger 1'!B32-'Granger 1'!B31</f>
        <v>-3402</v>
      </c>
      <c r="C32">
        <f>'Granger 1'!C32-'Granger 1'!C31</f>
        <v>19</v>
      </c>
      <c r="E32">
        <f t="shared" si="0"/>
        <v>6687</v>
      </c>
      <c r="F32">
        <f t="shared" si="1"/>
        <v>-1817</v>
      </c>
      <c r="G32">
        <f t="shared" si="2"/>
        <v>11310</v>
      </c>
      <c r="H32">
        <f t="shared" si="3"/>
        <v>-3402</v>
      </c>
      <c r="I32">
        <f t="shared" si="4"/>
        <v>90</v>
      </c>
      <c r="J32">
        <f t="shared" si="5"/>
        <v>-58</v>
      </c>
      <c r="K32">
        <f t="shared" si="6"/>
        <v>45</v>
      </c>
      <c r="L32">
        <f t="shared" si="7"/>
        <v>19</v>
      </c>
      <c r="M32">
        <f t="shared" si="8"/>
        <v>11856</v>
      </c>
    </row>
    <row r="33" spans="1:13" x14ac:dyDescent="0.35">
      <c r="A33">
        <v>1962</v>
      </c>
      <c r="B33">
        <f>'Granger 1'!B33-'Granger 1'!B32</f>
        <v>11310</v>
      </c>
      <c r="C33">
        <f>'Granger 1'!C33-'Granger 1'!C32</f>
        <v>45</v>
      </c>
      <c r="E33">
        <f t="shared" si="0"/>
        <v>11856</v>
      </c>
      <c r="F33">
        <f t="shared" si="1"/>
        <v>6687</v>
      </c>
      <c r="G33">
        <f t="shared" si="2"/>
        <v>-1817</v>
      </c>
      <c r="H33">
        <f t="shared" si="3"/>
        <v>11310</v>
      </c>
      <c r="I33">
        <f t="shared" si="4"/>
        <v>39</v>
      </c>
      <c r="J33">
        <f t="shared" si="5"/>
        <v>90</v>
      </c>
      <c r="K33">
        <f t="shared" si="6"/>
        <v>-58</v>
      </c>
      <c r="L33">
        <f t="shared" si="7"/>
        <v>45</v>
      </c>
      <c r="M33">
        <f t="shared" si="8"/>
        <v>-1099</v>
      </c>
    </row>
    <row r="34" spans="1:13" x14ac:dyDescent="0.35">
      <c r="A34">
        <v>1963</v>
      </c>
      <c r="B34">
        <f>'Granger 1'!B34-'Granger 1'!B33</f>
        <v>-1817</v>
      </c>
      <c r="C34">
        <f>'Granger 1'!C34-'Granger 1'!C33</f>
        <v>-58</v>
      </c>
      <c r="E34">
        <f t="shared" si="0"/>
        <v>-1099</v>
      </c>
      <c r="F34">
        <f t="shared" si="1"/>
        <v>11856</v>
      </c>
      <c r="G34">
        <f t="shared" si="2"/>
        <v>6687</v>
      </c>
      <c r="H34">
        <f t="shared" si="3"/>
        <v>-1817</v>
      </c>
      <c r="I34">
        <f t="shared" si="4"/>
        <v>66</v>
      </c>
      <c r="J34">
        <f t="shared" si="5"/>
        <v>39</v>
      </c>
      <c r="K34">
        <f t="shared" si="6"/>
        <v>90</v>
      </c>
      <c r="L34">
        <f t="shared" si="7"/>
        <v>-58</v>
      </c>
      <c r="M34">
        <f t="shared" si="8"/>
        <v>35727</v>
      </c>
    </row>
    <row r="35" spans="1:13" x14ac:dyDescent="0.35">
      <c r="A35">
        <v>1964</v>
      </c>
      <c r="B35">
        <f>'Granger 1'!B35-'Granger 1'!B34</f>
        <v>6687</v>
      </c>
      <c r="C35">
        <f>'Granger 1'!C35-'Granger 1'!C34</f>
        <v>90</v>
      </c>
      <c r="E35">
        <f t="shared" si="0"/>
        <v>35727</v>
      </c>
      <c r="F35">
        <f t="shared" si="1"/>
        <v>-1099</v>
      </c>
      <c r="G35">
        <f t="shared" si="2"/>
        <v>11856</v>
      </c>
      <c r="H35">
        <f t="shared" si="3"/>
        <v>6687</v>
      </c>
      <c r="I35">
        <f t="shared" si="4"/>
        <v>296</v>
      </c>
      <c r="J35">
        <f t="shared" si="5"/>
        <v>66</v>
      </c>
      <c r="K35">
        <f t="shared" si="6"/>
        <v>39</v>
      </c>
      <c r="L35">
        <f t="shared" si="7"/>
        <v>90</v>
      </c>
      <c r="M35">
        <f t="shared" si="8"/>
        <v>-3588</v>
      </c>
    </row>
    <row r="36" spans="1:13" x14ac:dyDescent="0.35">
      <c r="A36">
        <v>1965</v>
      </c>
      <c r="B36">
        <f>'Granger 1'!B36-'Granger 1'!B35</f>
        <v>11856</v>
      </c>
      <c r="C36">
        <f>'Granger 1'!C36-'Granger 1'!C35</f>
        <v>39</v>
      </c>
      <c r="E36">
        <f t="shared" si="0"/>
        <v>-3588</v>
      </c>
      <c r="F36">
        <f t="shared" si="1"/>
        <v>35727</v>
      </c>
      <c r="G36">
        <f t="shared" si="2"/>
        <v>-1099</v>
      </c>
      <c r="H36">
        <f t="shared" si="3"/>
        <v>11856</v>
      </c>
      <c r="I36">
        <f t="shared" si="4"/>
        <v>-59</v>
      </c>
      <c r="J36">
        <f t="shared" si="5"/>
        <v>296</v>
      </c>
      <c r="K36">
        <f t="shared" si="6"/>
        <v>66</v>
      </c>
      <c r="L36">
        <f t="shared" si="7"/>
        <v>39</v>
      </c>
      <c r="M36">
        <f t="shared" si="8"/>
        <v>-3062</v>
      </c>
    </row>
    <row r="37" spans="1:13" x14ac:dyDescent="0.35">
      <c r="A37">
        <v>1966</v>
      </c>
      <c r="B37">
        <f>'Granger 1'!B37-'Granger 1'!B36</f>
        <v>-1099</v>
      </c>
      <c r="C37">
        <f>'Granger 1'!C37-'Granger 1'!C36</f>
        <v>66</v>
      </c>
      <c r="E37" s="6">
        <f t="shared" si="0"/>
        <v>-3062</v>
      </c>
      <c r="F37" s="6">
        <f t="shared" si="1"/>
        <v>-3588</v>
      </c>
      <c r="G37" s="6">
        <f t="shared" si="2"/>
        <v>35727</v>
      </c>
      <c r="H37" s="6">
        <f t="shared" si="3"/>
        <v>-1099</v>
      </c>
      <c r="I37" s="6">
        <f t="shared" si="4"/>
        <v>-148</v>
      </c>
      <c r="J37" s="6">
        <f t="shared" si="5"/>
        <v>-59</v>
      </c>
      <c r="K37" s="6">
        <f t="shared" si="6"/>
        <v>296</v>
      </c>
      <c r="L37" s="6">
        <f t="shared" si="7"/>
        <v>66</v>
      </c>
      <c r="M37" s="6">
        <f t="shared" si="8"/>
        <v>11184</v>
      </c>
    </row>
    <row r="38" spans="1:13" x14ac:dyDescent="0.35">
      <c r="A38">
        <v>1967</v>
      </c>
      <c r="B38">
        <f>'Granger 1'!B38-'Granger 1'!B37</f>
        <v>35727</v>
      </c>
      <c r="C38">
        <f>'Granger 1'!C38-'Granger 1'!C37</f>
        <v>296</v>
      </c>
    </row>
    <row r="39" spans="1:13" x14ac:dyDescent="0.35">
      <c r="A39">
        <v>1968</v>
      </c>
      <c r="B39">
        <f>'Granger 1'!B39-'Granger 1'!B38</f>
        <v>-3588</v>
      </c>
      <c r="C39">
        <f>'Granger 1'!C39-'Granger 1'!C38</f>
        <v>-59</v>
      </c>
    </row>
    <row r="40" spans="1:13" x14ac:dyDescent="0.35">
      <c r="A40">
        <v>1969</v>
      </c>
      <c r="B40">
        <f>'Granger 1'!B40-'Granger 1'!B39</f>
        <v>-3062</v>
      </c>
      <c r="C40">
        <f>'Granger 1'!C40-'Granger 1'!C39</f>
        <v>-148</v>
      </c>
    </row>
    <row r="41" spans="1:13" x14ac:dyDescent="0.35">
      <c r="A41">
        <v>1970</v>
      </c>
      <c r="B41">
        <f>'Granger 1'!B41-'Granger 1'!B40</f>
        <v>11184</v>
      </c>
      <c r="C41">
        <f>'Granger 1'!C41-'Granger 1'!C40</f>
        <v>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F95-4F7E-44F9-826E-88F7FD2E0907}">
  <dimension ref="A1:AI41"/>
  <sheetViews>
    <sheetView workbookViewId="0"/>
  </sheetViews>
  <sheetFormatPr defaultRowHeight="14.5" x14ac:dyDescent="0.35"/>
  <cols>
    <col min="5" max="13" width="7.453125" customWidth="1"/>
    <col min="15" max="15" width="16.7265625" customWidth="1"/>
    <col min="24" max="24" width="17" customWidth="1"/>
  </cols>
  <sheetData>
    <row r="1" spans="1:35" x14ac:dyDescent="0.35">
      <c r="A1" s="1" t="s">
        <v>0</v>
      </c>
      <c r="B1" s="1" t="s">
        <v>1</v>
      </c>
      <c r="C1" s="1" t="s">
        <v>2</v>
      </c>
    </row>
    <row r="2" spans="1:35" x14ac:dyDescent="0.35">
      <c r="A2">
        <v>1931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2" t="s">
        <v>22</v>
      </c>
      <c r="K2" s="12" t="s">
        <v>23</v>
      </c>
      <c r="L2" s="12" t="s">
        <v>24</v>
      </c>
      <c r="M2" s="12" t="s">
        <v>2</v>
      </c>
      <c r="O2" t="s">
        <v>26</v>
      </c>
      <c r="Q2" s="2" t="s">
        <v>27</v>
      </c>
      <c r="X2" t="s">
        <v>26</v>
      </c>
      <c r="Z2" s="2" t="s">
        <v>28</v>
      </c>
      <c r="AH2" s="2" t="s">
        <v>27</v>
      </c>
      <c r="AI2" s="2" t="s">
        <v>28</v>
      </c>
    </row>
    <row r="3" spans="1:35" x14ac:dyDescent="0.35">
      <c r="A3">
        <v>1932</v>
      </c>
      <c r="B3">
        <f>'Granger 1'!B3-'Granger 1'!B2</f>
        <v>-12928</v>
      </c>
      <c r="C3">
        <f>'Granger 1'!C3-'Granger 1'!C2</f>
        <v>-205</v>
      </c>
      <c r="E3">
        <f>B6</f>
        <v>-43979</v>
      </c>
      <c r="F3">
        <f>B5</f>
        <v>-10586</v>
      </c>
      <c r="G3">
        <f>B4</f>
        <v>7708</v>
      </c>
      <c r="H3">
        <f>B3</f>
        <v>-12928</v>
      </c>
      <c r="I3">
        <f>C6</f>
        <v>-75</v>
      </c>
      <c r="J3">
        <f>C5</f>
        <v>-99</v>
      </c>
      <c r="K3">
        <f>C4</f>
        <v>-72</v>
      </c>
      <c r="L3">
        <f>C3</f>
        <v>-205</v>
      </c>
      <c r="M3">
        <f>C7</f>
        <v>85</v>
      </c>
      <c r="AG3" t="s">
        <v>29</v>
      </c>
      <c r="AH3" s="13" t="e">
        <f ca="1">P6</f>
        <v>#NAME?</v>
      </c>
      <c r="AI3" s="14" t="e">
        <f ca="1">Y6</f>
        <v>#NAME?</v>
      </c>
    </row>
    <row r="4" spans="1:35" ht="15" thickBot="1" x14ac:dyDescent="0.4">
      <c r="A4">
        <v>1933</v>
      </c>
      <c r="B4">
        <f>'Granger 1'!B4-'Granger 1'!B3</f>
        <v>7708</v>
      </c>
      <c r="C4">
        <f>'Granger 1'!C4-'Granger 1'!C3</f>
        <v>-72</v>
      </c>
      <c r="E4">
        <f t="shared" ref="E4:E37" si="0">B7</f>
        <v>13488</v>
      </c>
      <c r="F4">
        <f t="shared" ref="F4:F37" si="1">B6</f>
        <v>-43979</v>
      </c>
      <c r="G4">
        <f t="shared" ref="G4:G37" si="2">B5</f>
        <v>-10586</v>
      </c>
      <c r="H4">
        <f t="shared" ref="H4:H37" si="3">B4</f>
        <v>7708</v>
      </c>
      <c r="I4">
        <f t="shared" ref="I4:I37" si="4">C7</f>
        <v>85</v>
      </c>
      <c r="J4">
        <f t="shared" ref="J4:J37" si="5">C6</f>
        <v>-75</v>
      </c>
      <c r="K4">
        <f t="shared" ref="K4:K37" si="6">C5</f>
        <v>-99</v>
      </c>
      <c r="L4">
        <f t="shared" ref="L4:L37" si="7">C4</f>
        <v>-72</v>
      </c>
      <c r="M4">
        <f t="shared" ref="M4:M37" si="8">C8</f>
        <v>277</v>
      </c>
      <c r="O4" s="16" t="s">
        <v>34</v>
      </c>
      <c r="P4" s="16"/>
      <c r="R4" s="16"/>
      <c r="S4" s="16"/>
      <c r="X4" s="16" t="s">
        <v>34</v>
      </c>
      <c r="Y4" s="16"/>
      <c r="AA4" s="16"/>
      <c r="AB4" s="16"/>
      <c r="AG4" t="s">
        <v>35</v>
      </c>
      <c r="AH4" s="17">
        <f>P14</f>
        <v>26</v>
      </c>
      <c r="AI4" s="18"/>
    </row>
    <row r="5" spans="1:35" ht="15" thickTop="1" x14ac:dyDescent="0.35">
      <c r="A5">
        <v>1934</v>
      </c>
      <c r="B5">
        <f>'Granger 1'!B5-'Granger 1'!B4</f>
        <v>-10586</v>
      </c>
      <c r="C5">
        <f>'Granger 1'!C5-'Granger 1'!C4</f>
        <v>-99</v>
      </c>
      <c r="E5">
        <f t="shared" si="0"/>
        <v>20475</v>
      </c>
      <c r="F5">
        <f t="shared" si="1"/>
        <v>13488</v>
      </c>
      <c r="G5">
        <f t="shared" si="2"/>
        <v>-43979</v>
      </c>
      <c r="H5">
        <f t="shared" si="3"/>
        <v>-10586</v>
      </c>
      <c r="I5">
        <f t="shared" si="4"/>
        <v>277</v>
      </c>
      <c r="J5">
        <f t="shared" si="5"/>
        <v>85</v>
      </c>
      <c r="K5">
        <f t="shared" si="6"/>
        <v>-75</v>
      </c>
      <c r="L5">
        <f t="shared" si="7"/>
        <v>-99</v>
      </c>
      <c r="M5">
        <f t="shared" si="8"/>
        <v>-19</v>
      </c>
      <c r="O5" t="s">
        <v>37</v>
      </c>
      <c r="P5" t="e">
        <f ca="1">SQRT(P6)</f>
        <v>#NAME?</v>
      </c>
      <c r="R5" t="s">
        <v>38</v>
      </c>
      <c r="S5" t="e">
        <f ca="1">P9*LN(Q14/P9)+2*(P13+1)</f>
        <v>#NAME?</v>
      </c>
      <c r="X5" t="s">
        <v>37</v>
      </c>
      <c r="Y5" t="e">
        <f ca="1">SQRT(Y6)</f>
        <v>#NAME?</v>
      </c>
      <c r="AA5" t="s">
        <v>38</v>
      </c>
      <c r="AB5" t="e">
        <f ca="1">Y9*LN(Z14/Y9)+2*(Y13+1)</f>
        <v>#NAME?</v>
      </c>
      <c r="AG5" t="s">
        <v>39</v>
      </c>
      <c r="AH5" s="20"/>
      <c r="AI5" s="21">
        <f>Y13</f>
        <v>4</v>
      </c>
    </row>
    <row r="6" spans="1:35" x14ac:dyDescent="0.35">
      <c r="A6">
        <v>1935</v>
      </c>
      <c r="B6">
        <f>'Granger 1'!B6-'Granger 1'!B5</f>
        <v>-43979</v>
      </c>
      <c r="C6">
        <f>'Granger 1'!C6-'Granger 1'!C5</f>
        <v>-75</v>
      </c>
      <c r="E6">
        <f t="shared" si="0"/>
        <v>-34297</v>
      </c>
      <c r="F6">
        <f t="shared" si="1"/>
        <v>20475</v>
      </c>
      <c r="G6">
        <f t="shared" si="2"/>
        <v>13488</v>
      </c>
      <c r="H6">
        <f t="shared" si="3"/>
        <v>-43979</v>
      </c>
      <c r="I6">
        <f t="shared" si="4"/>
        <v>-19</v>
      </c>
      <c r="J6">
        <f t="shared" si="5"/>
        <v>277</v>
      </c>
      <c r="K6">
        <f t="shared" si="6"/>
        <v>85</v>
      </c>
      <c r="L6">
        <f t="shared" si="7"/>
        <v>-75</v>
      </c>
      <c r="M6">
        <f t="shared" si="8"/>
        <v>137</v>
      </c>
      <c r="O6" t="s">
        <v>40</v>
      </c>
      <c r="P6" t="e">
        <f ca="1">Q13/Q15</f>
        <v>#NAME?</v>
      </c>
      <c r="R6" t="s">
        <v>41</v>
      </c>
      <c r="S6" t="e">
        <f ca="1">S5+2*(P13+2)*(P13+3)/(P9-P13-3)</f>
        <v>#NAME?</v>
      </c>
      <c r="X6" t="s">
        <v>40</v>
      </c>
      <c r="Y6" t="e">
        <f ca="1">Z13/Z15</f>
        <v>#NAME?</v>
      </c>
      <c r="AA6" t="s">
        <v>41</v>
      </c>
      <c r="AB6" t="e">
        <f ca="1">AB5+2*(Y13+2)*(Y13+3)/(Y9-Y13-3)</f>
        <v>#NAME?</v>
      </c>
    </row>
    <row r="7" spans="1:35" x14ac:dyDescent="0.35">
      <c r="A7">
        <v>1936</v>
      </c>
      <c r="B7">
        <f>'Granger 1'!B7-'Granger 1'!B6</f>
        <v>13488</v>
      </c>
      <c r="C7">
        <f>'Granger 1'!C7-'Granger 1'!C6</f>
        <v>85</v>
      </c>
      <c r="E7">
        <f t="shared" si="0"/>
        <v>28967</v>
      </c>
      <c r="F7">
        <f t="shared" si="1"/>
        <v>-34297</v>
      </c>
      <c r="G7">
        <f t="shared" si="2"/>
        <v>20475</v>
      </c>
      <c r="H7">
        <f t="shared" si="3"/>
        <v>13488</v>
      </c>
      <c r="I7">
        <f t="shared" si="4"/>
        <v>137</v>
      </c>
      <c r="J7">
        <f t="shared" si="5"/>
        <v>-19</v>
      </c>
      <c r="K7">
        <f t="shared" si="6"/>
        <v>277</v>
      </c>
      <c r="L7">
        <f t="shared" si="7"/>
        <v>85</v>
      </c>
      <c r="M7">
        <f t="shared" si="8"/>
        <v>79</v>
      </c>
      <c r="O7" t="s">
        <v>42</v>
      </c>
      <c r="P7" t="e">
        <f ca="1">1-(1-P6)*(P9-1)/(P9-P13-1)</f>
        <v>#NAME?</v>
      </c>
      <c r="R7" s="6" t="s">
        <v>43</v>
      </c>
      <c r="S7" s="6" t="e">
        <f ca="1">P9*LN(Q14/P9)+(P13+1)*LN(P9)</f>
        <v>#NAME?</v>
      </c>
      <c r="X7" t="s">
        <v>42</v>
      </c>
      <c r="Y7" t="e">
        <f ca="1">1-(1-Y6)*(Y9-1)/(Y9-Y13-1)</f>
        <v>#NAME?</v>
      </c>
      <c r="AA7" s="6" t="s">
        <v>43</v>
      </c>
      <c r="AB7" s="6" t="e">
        <f ca="1">Y9*LN(Z14/Y9)+(Y13+1)*LN(Y9)</f>
        <v>#NAME?</v>
      </c>
      <c r="AG7" t="s">
        <v>44</v>
      </c>
      <c r="AH7" s="15" t="e">
        <f ca="1">(AH3-AI3)*AH4/(1-AH3)/AI5</f>
        <v>#NAME?</v>
      </c>
    </row>
    <row r="8" spans="1:35" x14ac:dyDescent="0.35">
      <c r="A8">
        <v>1937</v>
      </c>
      <c r="B8">
        <f>'Granger 1'!B8-'Granger 1'!B7</f>
        <v>20475</v>
      </c>
      <c r="C8">
        <f>'Granger 1'!C8-'Granger 1'!C7</f>
        <v>277</v>
      </c>
      <c r="E8">
        <f t="shared" si="0"/>
        <v>19697</v>
      </c>
      <c r="F8">
        <f t="shared" si="1"/>
        <v>28967</v>
      </c>
      <c r="G8">
        <f t="shared" si="2"/>
        <v>-34297</v>
      </c>
      <c r="H8">
        <f t="shared" si="3"/>
        <v>20475</v>
      </c>
      <c r="I8">
        <f t="shared" si="4"/>
        <v>79</v>
      </c>
      <c r="J8">
        <f t="shared" si="5"/>
        <v>137</v>
      </c>
      <c r="K8">
        <f t="shared" si="6"/>
        <v>-19</v>
      </c>
      <c r="L8">
        <f t="shared" si="7"/>
        <v>277</v>
      </c>
      <c r="M8">
        <f t="shared" si="8"/>
        <v>200</v>
      </c>
      <c r="O8" t="s">
        <v>45</v>
      </c>
      <c r="P8" t="e">
        <f ca="1">SQRT(R14)</f>
        <v>#NAME?</v>
      </c>
      <c r="X8" t="s">
        <v>45</v>
      </c>
      <c r="Y8" t="e">
        <f ca="1">SQRT(AA14)</f>
        <v>#NAME?</v>
      </c>
      <c r="AG8" t="s">
        <v>46</v>
      </c>
      <c r="AH8" s="22" t="e">
        <f ca="1">FDIST(AH7,AI5,AH4)</f>
        <v>#NAME?</v>
      </c>
    </row>
    <row r="9" spans="1:35" x14ac:dyDescent="0.35">
      <c r="A9">
        <v>1938</v>
      </c>
      <c r="B9">
        <f>'Granger 1'!B9-'Granger 1'!B8</f>
        <v>-34297</v>
      </c>
      <c r="C9">
        <f>'Granger 1'!C9-'Granger 1'!C8</f>
        <v>-19</v>
      </c>
      <c r="E9">
        <f t="shared" si="0"/>
        <v>-15447</v>
      </c>
      <c r="F9">
        <f t="shared" si="1"/>
        <v>19697</v>
      </c>
      <c r="G9">
        <f t="shared" si="2"/>
        <v>28967</v>
      </c>
      <c r="H9">
        <f t="shared" si="3"/>
        <v>-34297</v>
      </c>
      <c r="I9">
        <f t="shared" si="4"/>
        <v>200</v>
      </c>
      <c r="J9">
        <f t="shared" si="5"/>
        <v>79</v>
      </c>
      <c r="K9">
        <f t="shared" si="6"/>
        <v>137</v>
      </c>
      <c r="L9">
        <f t="shared" si="7"/>
        <v>-19</v>
      </c>
      <c r="M9">
        <f t="shared" si="8"/>
        <v>616</v>
      </c>
      <c r="O9" s="6" t="s">
        <v>47</v>
      </c>
      <c r="P9" s="6">
        <f>COUNT(M3:M37)</f>
        <v>35</v>
      </c>
      <c r="X9" s="6" t="s">
        <v>47</v>
      </c>
      <c r="Y9" s="6">
        <f>COUNT(M3:M37)</f>
        <v>35</v>
      </c>
    </row>
    <row r="10" spans="1:35" x14ac:dyDescent="0.35">
      <c r="A10">
        <v>1939</v>
      </c>
      <c r="B10">
        <f>'Granger 1'!B10-'Granger 1'!B9</f>
        <v>28967</v>
      </c>
      <c r="C10">
        <f>'Granger 1'!C10-'Granger 1'!C9</f>
        <v>137</v>
      </c>
      <c r="E10">
        <f t="shared" si="0"/>
        <v>54094</v>
      </c>
      <c r="F10">
        <f t="shared" si="1"/>
        <v>-15447</v>
      </c>
      <c r="G10">
        <f t="shared" si="2"/>
        <v>19697</v>
      </c>
      <c r="H10">
        <f t="shared" si="3"/>
        <v>28967</v>
      </c>
      <c r="I10">
        <f t="shared" si="4"/>
        <v>616</v>
      </c>
      <c r="J10">
        <f t="shared" si="5"/>
        <v>200</v>
      </c>
      <c r="K10">
        <f t="shared" si="6"/>
        <v>79</v>
      </c>
      <c r="L10">
        <f t="shared" si="7"/>
        <v>137</v>
      </c>
      <c r="M10">
        <f t="shared" si="8"/>
        <v>544</v>
      </c>
      <c r="AG10" t="s">
        <v>46</v>
      </c>
      <c r="AH10" s="23" t="e">
        <f ca="1">RSquareTest(E3:L37,I3:L37,M3:M37)</f>
        <v>#NAME?</v>
      </c>
    </row>
    <row r="11" spans="1:35" ht="15" thickBot="1" x14ac:dyDescent="0.4">
      <c r="A11">
        <v>1940</v>
      </c>
      <c r="B11">
        <f>'Granger 1'!B11-'Granger 1'!B10</f>
        <v>19697</v>
      </c>
      <c r="C11">
        <f>'Granger 1'!C11-'Granger 1'!C10</f>
        <v>79</v>
      </c>
      <c r="E11">
        <f t="shared" si="0"/>
        <v>65112</v>
      </c>
      <c r="F11">
        <f t="shared" si="1"/>
        <v>54094</v>
      </c>
      <c r="G11">
        <f t="shared" si="2"/>
        <v>-15447</v>
      </c>
      <c r="H11">
        <f t="shared" si="3"/>
        <v>19697</v>
      </c>
      <c r="I11">
        <f t="shared" si="4"/>
        <v>544</v>
      </c>
      <c r="J11">
        <f t="shared" si="5"/>
        <v>616</v>
      </c>
      <c r="K11">
        <f t="shared" si="6"/>
        <v>200</v>
      </c>
      <c r="L11">
        <f t="shared" si="7"/>
        <v>79</v>
      </c>
      <c r="M11">
        <f t="shared" si="8"/>
        <v>366</v>
      </c>
      <c r="O11" t="s">
        <v>48</v>
      </c>
      <c r="S11" s="2" t="s">
        <v>49</v>
      </c>
      <c r="T11" s="2">
        <v>0.05</v>
      </c>
      <c r="X11" t="s">
        <v>48</v>
      </c>
      <c r="AB11" s="2" t="s">
        <v>49</v>
      </c>
      <c r="AC11" s="2">
        <v>0.05</v>
      </c>
    </row>
    <row r="12" spans="1:35" ht="15" thickTop="1" x14ac:dyDescent="0.35">
      <c r="A12">
        <v>1941</v>
      </c>
      <c r="B12">
        <f>'Granger 1'!B12-'Granger 1'!B11</f>
        <v>-15447</v>
      </c>
      <c r="C12">
        <f>'Granger 1'!C12-'Granger 1'!C11</f>
        <v>200</v>
      </c>
      <c r="E12">
        <f t="shared" si="0"/>
        <v>40150</v>
      </c>
      <c r="F12">
        <f t="shared" si="1"/>
        <v>65112</v>
      </c>
      <c r="G12">
        <f t="shared" si="2"/>
        <v>54094</v>
      </c>
      <c r="H12">
        <f t="shared" si="3"/>
        <v>-15447</v>
      </c>
      <c r="I12">
        <f t="shared" si="4"/>
        <v>366</v>
      </c>
      <c r="J12">
        <f t="shared" si="5"/>
        <v>544</v>
      </c>
      <c r="K12">
        <f t="shared" si="6"/>
        <v>616</v>
      </c>
      <c r="L12">
        <f t="shared" si="7"/>
        <v>200</v>
      </c>
      <c r="M12">
        <f t="shared" si="8"/>
        <v>-212</v>
      </c>
      <c r="O12" s="4"/>
      <c r="P12" s="4" t="s">
        <v>50</v>
      </c>
      <c r="Q12" s="4" t="s">
        <v>51</v>
      </c>
      <c r="R12" s="4" t="s">
        <v>52</v>
      </c>
      <c r="S12" s="4" t="s">
        <v>44</v>
      </c>
      <c r="T12" s="4" t="s">
        <v>46</v>
      </c>
      <c r="U12" s="4" t="s">
        <v>53</v>
      </c>
      <c r="X12" s="4"/>
      <c r="Y12" s="4" t="s">
        <v>50</v>
      </c>
      <c r="Z12" s="4" t="s">
        <v>51</v>
      </c>
      <c r="AA12" s="4" t="s">
        <v>52</v>
      </c>
      <c r="AB12" s="4" t="s">
        <v>44</v>
      </c>
      <c r="AC12" s="4" t="s">
        <v>46</v>
      </c>
      <c r="AD12" s="4" t="s">
        <v>53</v>
      </c>
      <c r="AG12" t="s">
        <v>44</v>
      </c>
      <c r="AH12" s="15" t="e">
        <f ca="1">GRANGER(B3:B41,C3:C41,4)</f>
        <v>#NAME?</v>
      </c>
    </row>
    <row r="13" spans="1:35" x14ac:dyDescent="0.35">
      <c r="A13">
        <v>1942</v>
      </c>
      <c r="B13">
        <f>'Granger 1'!B13-'Granger 1'!B12</f>
        <v>54094</v>
      </c>
      <c r="C13">
        <f>'Granger 1'!C13-'Granger 1'!C12</f>
        <v>616</v>
      </c>
      <c r="E13">
        <f t="shared" si="0"/>
        <v>-65700</v>
      </c>
      <c r="F13">
        <f t="shared" si="1"/>
        <v>40150</v>
      </c>
      <c r="G13">
        <f t="shared" si="2"/>
        <v>65112</v>
      </c>
      <c r="H13">
        <f t="shared" si="3"/>
        <v>54094</v>
      </c>
      <c r="I13">
        <f t="shared" si="4"/>
        <v>-212</v>
      </c>
      <c r="J13">
        <f t="shared" si="5"/>
        <v>366</v>
      </c>
      <c r="K13">
        <f t="shared" si="6"/>
        <v>544</v>
      </c>
      <c r="L13">
        <f t="shared" si="7"/>
        <v>616</v>
      </c>
      <c r="M13">
        <f t="shared" si="8"/>
        <v>-24</v>
      </c>
      <c r="O13" t="s">
        <v>54</v>
      </c>
      <c r="P13">
        <f>COUNT(E3:L3)</f>
        <v>8</v>
      </c>
      <c r="Q13" t="e">
        <f ca="1">DEVSQ(MMULT(DEsign(E3:L37),P18:P26))</f>
        <v>#NAME?</v>
      </c>
      <c r="R13" t="e">
        <f ca="1">Q13/P13</f>
        <v>#NAME?</v>
      </c>
      <c r="S13" t="e">
        <f ca="1">R13/R14</f>
        <v>#NAME?</v>
      </c>
      <c r="T13" t="e">
        <f ca="1">_xlfn.F.DIST.RT(S13,P13,P14)</f>
        <v>#NAME?</v>
      </c>
      <c r="U13" s="2" t="e">
        <f ca="1">IF(T13&lt;T11,"yes","no")</f>
        <v>#NAME?</v>
      </c>
      <c r="X13" t="s">
        <v>54</v>
      </c>
      <c r="Y13">
        <f>COUNT(I3:L3)</f>
        <v>4</v>
      </c>
      <c r="Z13" t="e">
        <f ca="1">DEVSQ(MMULT(DEsign(I3:L37),Y18:Y22))</f>
        <v>#NAME?</v>
      </c>
      <c r="AA13" t="e">
        <f ca="1">Z13/Y13</f>
        <v>#NAME?</v>
      </c>
      <c r="AB13" t="e">
        <f ca="1">AA13/AA14</f>
        <v>#NAME?</v>
      </c>
      <c r="AC13" t="e">
        <f ca="1">_xlfn.F.DIST.RT(AB13,Y13,Y14)</f>
        <v>#NAME?</v>
      </c>
      <c r="AD13" s="2" t="e">
        <f ca="1">IF(AC13&lt;AC11,"yes","no")</f>
        <v>#NAME?</v>
      </c>
      <c r="AG13" t="s">
        <v>46</v>
      </c>
      <c r="AH13" s="22" t="e">
        <f ca="1">GRANGER_TEST(B3:B41,C3:C41,4)</f>
        <v>#NAME?</v>
      </c>
    </row>
    <row r="14" spans="1:35" x14ac:dyDescent="0.35">
      <c r="A14">
        <v>1943</v>
      </c>
      <c r="B14">
        <f>'Granger 1'!B14-'Granger 1'!B13</f>
        <v>65112</v>
      </c>
      <c r="C14">
        <f>'Granger 1'!C14-'Granger 1'!C13</f>
        <v>544</v>
      </c>
      <c r="E14">
        <f t="shared" si="0"/>
        <v>6730</v>
      </c>
      <c r="F14">
        <f t="shared" si="1"/>
        <v>-65700</v>
      </c>
      <c r="G14">
        <f t="shared" si="2"/>
        <v>40150</v>
      </c>
      <c r="H14">
        <f t="shared" si="3"/>
        <v>65112</v>
      </c>
      <c r="I14">
        <f t="shared" si="4"/>
        <v>-24</v>
      </c>
      <c r="J14">
        <f t="shared" si="5"/>
        <v>-212</v>
      </c>
      <c r="K14">
        <f t="shared" si="6"/>
        <v>366</v>
      </c>
      <c r="L14">
        <f t="shared" si="7"/>
        <v>544</v>
      </c>
      <c r="M14">
        <f t="shared" si="8"/>
        <v>-53</v>
      </c>
      <c r="O14" t="s">
        <v>55</v>
      </c>
      <c r="P14">
        <f>P15-P13</f>
        <v>26</v>
      </c>
      <c r="Q14" t="e">
        <f ca="1">Q15-Q13</f>
        <v>#NAME?</v>
      </c>
      <c r="R14" t="e">
        <f ca="1">Q14/P14</f>
        <v>#NAME?</v>
      </c>
      <c r="X14" t="s">
        <v>55</v>
      </c>
      <c r="Y14">
        <f>Y15-Y13</f>
        <v>30</v>
      </c>
      <c r="Z14" t="e">
        <f ca="1">Z15-Z13</f>
        <v>#NAME?</v>
      </c>
      <c r="AA14" t="e">
        <f ca="1">Z14/Y14</f>
        <v>#NAME?</v>
      </c>
    </row>
    <row r="15" spans="1:35" x14ac:dyDescent="0.35">
      <c r="A15">
        <v>1944</v>
      </c>
      <c r="B15">
        <f>'Granger 1'!B15-'Granger 1'!B14</f>
        <v>40150</v>
      </c>
      <c r="C15">
        <f>'Granger 1'!C15-'Granger 1'!C14</f>
        <v>366</v>
      </c>
      <c r="E15">
        <f t="shared" si="0"/>
        <v>-56010</v>
      </c>
      <c r="F15">
        <f t="shared" si="1"/>
        <v>6730</v>
      </c>
      <c r="G15">
        <f t="shared" si="2"/>
        <v>-65700</v>
      </c>
      <c r="H15">
        <f t="shared" si="3"/>
        <v>40150</v>
      </c>
      <c r="I15">
        <f t="shared" si="4"/>
        <v>-53</v>
      </c>
      <c r="J15">
        <f t="shared" si="5"/>
        <v>-24</v>
      </c>
      <c r="K15">
        <f t="shared" si="6"/>
        <v>-212</v>
      </c>
      <c r="L15">
        <f t="shared" si="7"/>
        <v>366</v>
      </c>
      <c r="M15">
        <f t="shared" si="8"/>
        <v>-45</v>
      </c>
      <c r="O15" s="6" t="s">
        <v>56</v>
      </c>
      <c r="P15" s="6">
        <f>P9-1</f>
        <v>34</v>
      </c>
      <c r="Q15" s="6">
        <f>DEVSQ(M3:M37)</f>
        <v>1109049.8857142855</v>
      </c>
      <c r="R15" s="6"/>
      <c r="S15" s="6"/>
      <c r="T15" s="6"/>
      <c r="U15" s="6"/>
      <c r="X15" s="6" t="s">
        <v>56</v>
      </c>
      <c r="Y15" s="6">
        <f>Y9-1</f>
        <v>34</v>
      </c>
      <c r="Z15" s="6">
        <f>DEVSQ(M3:M37)</f>
        <v>1109049.8857142855</v>
      </c>
      <c r="AA15" s="6"/>
      <c r="AB15" s="6"/>
      <c r="AC15" s="6"/>
      <c r="AD15" s="6"/>
    </row>
    <row r="16" spans="1:35" ht="15" thickBot="1" x14ac:dyDescent="0.4">
      <c r="A16">
        <v>1945</v>
      </c>
      <c r="B16">
        <f>'Granger 1'!B16-'Granger 1'!B15</f>
        <v>-65700</v>
      </c>
      <c r="C16">
        <f>'Granger 1'!C16-'Granger 1'!C15</f>
        <v>-212</v>
      </c>
      <c r="E16">
        <f t="shared" si="0"/>
        <v>32427</v>
      </c>
      <c r="F16">
        <f t="shared" si="1"/>
        <v>-56010</v>
      </c>
      <c r="G16">
        <f t="shared" si="2"/>
        <v>6730</v>
      </c>
      <c r="H16">
        <f t="shared" si="3"/>
        <v>-65700</v>
      </c>
      <c r="I16">
        <f t="shared" si="4"/>
        <v>-45</v>
      </c>
      <c r="J16">
        <f t="shared" si="5"/>
        <v>-53</v>
      </c>
      <c r="K16">
        <f t="shared" si="6"/>
        <v>-24</v>
      </c>
      <c r="L16">
        <f t="shared" si="7"/>
        <v>-212</v>
      </c>
      <c r="M16">
        <f t="shared" si="8"/>
        <v>116</v>
      </c>
    </row>
    <row r="17" spans="1:31" ht="15" thickTop="1" x14ac:dyDescent="0.35">
      <c r="A17">
        <v>1946</v>
      </c>
      <c r="B17">
        <f>'Granger 1'!B17-'Granger 1'!B16</f>
        <v>6730</v>
      </c>
      <c r="C17">
        <f>'Granger 1'!C17-'Granger 1'!C16</f>
        <v>-24</v>
      </c>
      <c r="E17">
        <f t="shared" si="0"/>
        <v>-68768</v>
      </c>
      <c r="F17">
        <f t="shared" si="1"/>
        <v>32427</v>
      </c>
      <c r="G17">
        <f t="shared" si="2"/>
        <v>-56010</v>
      </c>
      <c r="H17">
        <f t="shared" si="3"/>
        <v>6730</v>
      </c>
      <c r="I17">
        <f t="shared" si="4"/>
        <v>116</v>
      </c>
      <c r="J17">
        <f t="shared" si="5"/>
        <v>-45</v>
      </c>
      <c r="K17">
        <f t="shared" si="6"/>
        <v>-53</v>
      </c>
      <c r="L17">
        <f t="shared" si="7"/>
        <v>-24</v>
      </c>
      <c r="M17">
        <f t="shared" si="8"/>
        <v>256</v>
      </c>
      <c r="O17" s="4"/>
      <c r="P17" s="4" t="s">
        <v>57</v>
      </c>
      <c r="Q17" s="4" t="s">
        <v>58</v>
      </c>
      <c r="R17" s="4" t="s">
        <v>59</v>
      </c>
      <c r="S17" s="4" t="s">
        <v>46</v>
      </c>
      <c r="T17" s="4" t="s">
        <v>60</v>
      </c>
      <c r="U17" s="4" t="s">
        <v>61</v>
      </c>
      <c r="V17" s="4" t="s">
        <v>62</v>
      </c>
      <c r="X17" s="4"/>
      <c r="Y17" s="4" t="s">
        <v>57</v>
      </c>
      <c r="Z17" s="4" t="s">
        <v>58</v>
      </c>
      <c r="AA17" s="4" t="s">
        <v>59</v>
      </c>
      <c r="AB17" s="4" t="s">
        <v>46</v>
      </c>
      <c r="AC17" s="4" t="s">
        <v>60</v>
      </c>
      <c r="AD17" s="4" t="s">
        <v>61</v>
      </c>
      <c r="AE17" s="4" t="s">
        <v>62</v>
      </c>
    </row>
    <row r="18" spans="1:31" x14ac:dyDescent="0.35">
      <c r="A18">
        <v>1947</v>
      </c>
      <c r="B18">
        <f>'Granger 1'!B18-'Granger 1'!B17</f>
        <v>-56010</v>
      </c>
      <c r="C18">
        <f>'Granger 1'!C18-'Granger 1'!C17</f>
        <v>-53</v>
      </c>
      <c r="E18">
        <f t="shared" si="0"/>
        <v>25673</v>
      </c>
      <c r="F18">
        <f t="shared" si="1"/>
        <v>-68768</v>
      </c>
      <c r="G18">
        <f t="shared" si="2"/>
        <v>32427</v>
      </c>
      <c r="H18">
        <f t="shared" si="3"/>
        <v>-56010</v>
      </c>
      <c r="I18">
        <f t="shared" si="4"/>
        <v>256</v>
      </c>
      <c r="J18">
        <f t="shared" si="5"/>
        <v>116</v>
      </c>
      <c r="K18">
        <f t="shared" si="6"/>
        <v>-45</v>
      </c>
      <c r="L18">
        <f t="shared" si="7"/>
        <v>-53</v>
      </c>
      <c r="M18">
        <f t="shared" si="8"/>
        <v>-82</v>
      </c>
      <c r="O18" t="s">
        <v>63</v>
      </c>
      <c r="P18" t="e">
        <f t="array" aca="1" ref="P18:Q26" ca="1">RegCoeff(E3:L37,M3:M37)</f>
        <v>#NAME?</v>
      </c>
      <c r="Q18" t="e">
        <f ca="1"/>
        <v>#NAME?</v>
      </c>
      <c r="R18" t="e">
        <f ca="1">P18/Q18</f>
        <v>#NAME?</v>
      </c>
      <c r="S18" t="e">
        <f ca="1">_xlfn.T.DIST.2T(ABS(R18),$P$14)</f>
        <v>#NAME?</v>
      </c>
      <c r="T18" t="e">
        <f ca="1">P18-_xlfn.T.INV.2T(T$11,$P$14)*Q18</f>
        <v>#NAME?</v>
      </c>
      <c r="U18" t="e">
        <f ca="1">P18+_xlfn.T.INV.2T(T$11,$P$14)*Q18</f>
        <v>#NAME?</v>
      </c>
      <c r="X18" t="s">
        <v>63</v>
      </c>
      <c r="Y18" t="e">
        <f t="array" aca="1" ref="Y18:Z22" ca="1">RegCoeff(I3:L37,M3:M37)</f>
        <v>#NAME?</v>
      </c>
      <c r="Z18" t="e">
        <f ca="1"/>
        <v>#NAME?</v>
      </c>
      <c r="AA18" t="e">
        <f ca="1">Y18/Z18</f>
        <v>#NAME?</v>
      </c>
      <c r="AB18" t="e">
        <f ca="1">_xlfn.T.DIST.2T(ABS(AA18),$Y$14)</f>
        <v>#NAME?</v>
      </c>
      <c r="AC18" t="e">
        <f ca="1">Y18-_xlfn.T.INV.2T(AC$11,$Y$14)*Z18</f>
        <v>#NAME?</v>
      </c>
      <c r="AD18" t="e">
        <f ca="1">Y18+_xlfn.T.INV.2T(AC$11,$Y$14)*Z18</f>
        <v>#NAME?</v>
      </c>
    </row>
    <row r="19" spans="1:31" x14ac:dyDescent="0.35">
      <c r="A19">
        <v>1948</v>
      </c>
      <c r="B19">
        <f>'Granger 1'!B19-'Granger 1'!B18</f>
        <v>32427</v>
      </c>
      <c r="C19">
        <f>'Granger 1'!C19-'Granger 1'!C18</f>
        <v>-45</v>
      </c>
      <c r="E19">
        <f t="shared" si="0"/>
        <v>-25561</v>
      </c>
      <c r="F19">
        <f t="shared" si="1"/>
        <v>25673</v>
      </c>
      <c r="G19">
        <f t="shared" si="2"/>
        <v>-68768</v>
      </c>
      <c r="H19">
        <f t="shared" si="3"/>
        <v>32427</v>
      </c>
      <c r="I19">
        <f t="shared" si="4"/>
        <v>-82</v>
      </c>
      <c r="J19">
        <f t="shared" si="5"/>
        <v>256</v>
      </c>
      <c r="K19">
        <f t="shared" si="6"/>
        <v>116</v>
      </c>
      <c r="L19">
        <f t="shared" si="7"/>
        <v>-45</v>
      </c>
      <c r="M19">
        <f t="shared" si="8"/>
        <v>1</v>
      </c>
      <c r="O19" t="str">
        <f t="array" ref="O19:O26">TRANSPOSE(E2:L2)</f>
        <v>chick-1</v>
      </c>
      <c r="P19" t="e">
        <f ca="1"/>
        <v>#NAME?</v>
      </c>
      <c r="Q19" t="e">
        <f ca="1"/>
        <v>#NAME?</v>
      </c>
      <c r="R19" t="e">
        <f t="shared" ref="R19:R26" ca="1" si="9">P19/Q19</f>
        <v>#NAME?</v>
      </c>
      <c r="S19" t="e">
        <f t="shared" ref="S19:S26" ca="1" si="10">_xlfn.T.DIST.2T(ABS(R19),$P$14)</f>
        <v>#NAME?</v>
      </c>
      <c r="T19" t="e">
        <f t="shared" ref="T19:T26" ca="1" si="11">P19-_xlfn.T.INV.2T(T$11,$P$14)*Q19</f>
        <v>#NAME?</v>
      </c>
      <c r="U19" t="e">
        <f t="shared" ref="U19:U26" ca="1" si="12">P19+_xlfn.T.INV.2T(T$11,$P$14)*Q19</f>
        <v>#NAME?</v>
      </c>
      <c r="V19" t="e">
        <f ca="1">VIF(E3:L37,1)</f>
        <v>#NAME?</v>
      </c>
      <c r="X19" t="str">
        <f t="array" ref="X19:X22">TRANSPOSE(I2:L2)</f>
        <v>egg-1</v>
      </c>
      <c r="Y19" t="e">
        <f ca="1"/>
        <v>#NAME?</v>
      </c>
      <c r="Z19" t="e">
        <f ca="1"/>
        <v>#NAME?</v>
      </c>
      <c r="AA19" t="e">
        <f t="shared" ref="AA19:AA22" ca="1" si="13">Y19/Z19</f>
        <v>#NAME?</v>
      </c>
      <c r="AB19" t="e">
        <f t="shared" ref="AB19:AB22" ca="1" si="14">_xlfn.T.DIST.2T(ABS(AA19),$Y$14)</f>
        <v>#NAME?</v>
      </c>
      <c r="AC19" t="e">
        <f t="shared" ref="AC19:AC22" ca="1" si="15">Y19-_xlfn.T.INV.2T(AC$11,$Y$14)*Z19</f>
        <v>#NAME?</v>
      </c>
      <c r="AD19" t="e">
        <f t="shared" ref="AD19:AD22" ca="1" si="16">Y19+_xlfn.T.INV.2T(AC$11,$Y$14)*Z19</f>
        <v>#NAME?</v>
      </c>
      <c r="AE19" t="e">
        <f ca="1">VIF(E3:H37,1)</f>
        <v>#NAME?</v>
      </c>
    </row>
    <row r="20" spans="1:31" x14ac:dyDescent="0.35">
      <c r="A20">
        <v>1949</v>
      </c>
      <c r="B20">
        <f>'Granger 1'!B20-'Granger 1'!B19</f>
        <v>-68768</v>
      </c>
      <c r="C20">
        <f>'Granger 1'!C20-'Granger 1'!C19</f>
        <v>116</v>
      </c>
      <c r="E20">
        <f t="shared" si="0"/>
        <v>-4433</v>
      </c>
      <c r="F20">
        <f t="shared" si="1"/>
        <v>-25561</v>
      </c>
      <c r="G20">
        <f t="shared" si="2"/>
        <v>25673</v>
      </c>
      <c r="H20">
        <f t="shared" si="3"/>
        <v>-68768</v>
      </c>
      <c r="I20">
        <f t="shared" si="4"/>
        <v>1</v>
      </c>
      <c r="J20">
        <f t="shared" si="5"/>
        <v>-82</v>
      </c>
      <c r="K20">
        <f t="shared" si="6"/>
        <v>256</v>
      </c>
      <c r="L20">
        <f t="shared" si="7"/>
        <v>116</v>
      </c>
      <c r="M20">
        <f t="shared" si="8"/>
        <v>-16</v>
      </c>
      <c r="O20" t="str">
        <v>chick-2</v>
      </c>
      <c r="P20" t="e">
        <f ca="1"/>
        <v>#NAME?</v>
      </c>
      <c r="Q20" t="e">
        <f ca="1"/>
        <v>#NAME?</v>
      </c>
      <c r="R20" t="e">
        <f t="shared" ca="1" si="9"/>
        <v>#NAME?</v>
      </c>
      <c r="S20" t="e">
        <f t="shared" ca="1" si="10"/>
        <v>#NAME?</v>
      </c>
      <c r="T20" t="e">
        <f t="shared" ca="1" si="11"/>
        <v>#NAME?</v>
      </c>
      <c r="U20" t="e">
        <f t="shared" ca="1" si="12"/>
        <v>#NAME?</v>
      </c>
      <c r="V20" t="e">
        <f ca="1">VIF(E3:L37,2)</f>
        <v>#NAME?</v>
      </c>
      <c r="X20" t="str">
        <v>egg-2</v>
      </c>
      <c r="Y20" t="e">
        <f ca="1"/>
        <v>#NAME?</v>
      </c>
      <c r="Z20" t="e">
        <f ca="1"/>
        <v>#NAME?</v>
      </c>
      <c r="AA20" t="e">
        <f t="shared" ca="1" si="13"/>
        <v>#NAME?</v>
      </c>
      <c r="AB20" t="e">
        <f t="shared" ca="1" si="14"/>
        <v>#NAME?</v>
      </c>
      <c r="AC20" t="e">
        <f t="shared" ca="1" si="15"/>
        <v>#NAME?</v>
      </c>
      <c r="AD20" t="e">
        <f t="shared" ca="1" si="16"/>
        <v>#NAME?</v>
      </c>
      <c r="AE20" t="e">
        <f ca="1">VIF(E3:H37,2)</f>
        <v>#NAME?</v>
      </c>
    </row>
    <row r="21" spans="1:31" x14ac:dyDescent="0.35">
      <c r="A21">
        <v>1950</v>
      </c>
      <c r="B21">
        <f>'Granger 1'!B21-'Granger 1'!B20</f>
        <v>25673</v>
      </c>
      <c r="C21">
        <f>'Granger 1'!C21-'Granger 1'!C20</f>
        <v>256</v>
      </c>
      <c r="E21">
        <f t="shared" si="0"/>
        <v>-28399</v>
      </c>
      <c r="F21">
        <f t="shared" si="1"/>
        <v>-4433</v>
      </c>
      <c r="G21">
        <f t="shared" si="2"/>
        <v>-25561</v>
      </c>
      <c r="H21">
        <f t="shared" si="3"/>
        <v>25673</v>
      </c>
      <c r="I21">
        <f t="shared" si="4"/>
        <v>-16</v>
      </c>
      <c r="J21">
        <f t="shared" si="5"/>
        <v>1</v>
      </c>
      <c r="K21">
        <f t="shared" si="6"/>
        <v>-82</v>
      </c>
      <c r="L21">
        <f t="shared" si="7"/>
        <v>256</v>
      </c>
      <c r="M21">
        <f t="shared" si="8"/>
        <v>95</v>
      </c>
      <c r="O21" t="str">
        <v>chick-3</v>
      </c>
      <c r="P21" t="e">
        <f ca="1"/>
        <v>#NAME?</v>
      </c>
      <c r="Q21" t="e">
        <f ca="1"/>
        <v>#NAME?</v>
      </c>
      <c r="R21" t="e">
        <f t="shared" ca="1" si="9"/>
        <v>#NAME?</v>
      </c>
      <c r="S21" t="e">
        <f t="shared" ca="1" si="10"/>
        <v>#NAME?</v>
      </c>
      <c r="T21" t="e">
        <f t="shared" ca="1" si="11"/>
        <v>#NAME?</v>
      </c>
      <c r="U21" t="e">
        <f t="shared" ca="1" si="12"/>
        <v>#NAME?</v>
      </c>
      <c r="V21" t="e">
        <f ca="1">VIF(E3:L37,3)</f>
        <v>#NAME?</v>
      </c>
      <c r="X21" t="str">
        <v>egg-3</v>
      </c>
      <c r="Y21" t="e">
        <f ca="1"/>
        <v>#NAME?</v>
      </c>
      <c r="Z21" t="e">
        <f ca="1"/>
        <v>#NAME?</v>
      </c>
      <c r="AA21" t="e">
        <f t="shared" ca="1" si="13"/>
        <v>#NAME?</v>
      </c>
      <c r="AB21" t="e">
        <f t="shared" ca="1" si="14"/>
        <v>#NAME?</v>
      </c>
      <c r="AC21" t="e">
        <f t="shared" ca="1" si="15"/>
        <v>#NAME?</v>
      </c>
      <c r="AD21" t="e">
        <f t="shared" ca="1" si="16"/>
        <v>#NAME?</v>
      </c>
      <c r="AE21" t="e">
        <f ca="1">VIF(E3:H37,3)</f>
        <v>#NAME?</v>
      </c>
    </row>
    <row r="22" spans="1:31" x14ac:dyDescent="0.35">
      <c r="A22">
        <v>1951</v>
      </c>
      <c r="B22">
        <f>'Granger 1'!B22-'Granger 1'!B21</f>
        <v>-25561</v>
      </c>
      <c r="C22">
        <f>'Granger 1'!C22-'Granger 1'!C21</f>
        <v>-82</v>
      </c>
      <c r="E22">
        <f t="shared" si="0"/>
        <v>-1380</v>
      </c>
      <c r="F22">
        <f t="shared" si="1"/>
        <v>-28399</v>
      </c>
      <c r="G22">
        <f t="shared" si="2"/>
        <v>-4433</v>
      </c>
      <c r="H22">
        <f t="shared" si="3"/>
        <v>-25561</v>
      </c>
      <c r="I22">
        <f t="shared" si="4"/>
        <v>95</v>
      </c>
      <c r="J22">
        <f t="shared" si="5"/>
        <v>-16</v>
      </c>
      <c r="K22">
        <f t="shared" si="6"/>
        <v>1</v>
      </c>
      <c r="L22">
        <f t="shared" si="7"/>
        <v>-82</v>
      </c>
      <c r="M22">
        <f t="shared" si="8"/>
        <v>5</v>
      </c>
      <c r="O22" t="str">
        <v>chick-4</v>
      </c>
      <c r="P22" t="e">
        <f ca="1"/>
        <v>#NAME?</v>
      </c>
      <c r="Q22" t="e">
        <f ca="1"/>
        <v>#NAME?</v>
      </c>
      <c r="R22" t="e">
        <f t="shared" ca="1" si="9"/>
        <v>#NAME?</v>
      </c>
      <c r="S22" t="e">
        <f t="shared" ca="1" si="10"/>
        <v>#NAME?</v>
      </c>
      <c r="T22" t="e">
        <f t="shared" ca="1" si="11"/>
        <v>#NAME?</v>
      </c>
      <c r="U22" t="e">
        <f t="shared" ca="1" si="12"/>
        <v>#NAME?</v>
      </c>
      <c r="V22" t="e">
        <f ca="1">VIF(E3:L37,4)</f>
        <v>#NAME?</v>
      </c>
      <c r="X22" s="6" t="str">
        <v>egg-4</v>
      </c>
      <c r="Y22" s="6" t="e">
        <f ca="1"/>
        <v>#NAME?</v>
      </c>
      <c r="Z22" s="6" t="e">
        <f ca="1"/>
        <v>#NAME?</v>
      </c>
      <c r="AA22" s="6" t="e">
        <f t="shared" ca="1" si="13"/>
        <v>#NAME?</v>
      </c>
      <c r="AB22" s="6" t="e">
        <f t="shared" ca="1" si="14"/>
        <v>#NAME?</v>
      </c>
      <c r="AC22" s="6" t="e">
        <f t="shared" ca="1" si="15"/>
        <v>#NAME?</v>
      </c>
      <c r="AD22" s="6" t="e">
        <f t="shared" ca="1" si="16"/>
        <v>#NAME?</v>
      </c>
      <c r="AE22" s="6" t="e">
        <f ca="1">VIF(E3:H37,4)</f>
        <v>#NAME?</v>
      </c>
    </row>
    <row r="23" spans="1:31" x14ac:dyDescent="0.35">
      <c r="A23">
        <v>1952</v>
      </c>
      <c r="B23">
        <f>'Granger 1'!B23-'Granger 1'!B22</f>
        <v>-4433</v>
      </c>
      <c r="C23">
        <f>'Granger 1'!C23-'Granger 1'!C22</f>
        <v>1</v>
      </c>
      <c r="E23">
        <f t="shared" si="0"/>
        <v>-6068</v>
      </c>
      <c r="F23">
        <f t="shared" si="1"/>
        <v>-1380</v>
      </c>
      <c r="G23">
        <f t="shared" si="2"/>
        <v>-28399</v>
      </c>
      <c r="H23">
        <f t="shared" si="3"/>
        <v>-4433</v>
      </c>
      <c r="I23">
        <f t="shared" si="4"/>
        <v>5</v>
      </c>
      <c r="J23">
        <f t="shared" si="5"/>
        <v>95</v>
      </c>
      <c r="K23">
        <f t="shared" si="6"/>
        <v>-16</v>
      </c>
      <c r="L23">
        <f t="shared" si="7"/>
        <v>1</v>
      </c>
      <c r="M23">
        <f t="shared" si="8"/>
        <v>93</v>
      </c>
      <c r="O23" t="str">
        <v>egg-1</v>
      </c>
      <c r="P23" t="e">
        <f ca="1"/>
        <v>#NAME?</v>
      </c>
      <c r="Q23" t="e">
        <f ca="1"/>
        <v>#NAME?</v>
      </c>
      <c r="R23" t="e">
        <f t="shared" ca="1" si="9"/>
        <v>#NAME?</v>
      </c>
      <c r="S23" t="e">
        <f t="shared" ca="1" si="10"/>
        <v>#NAME?</v>
      </c>
      <c r="T23" t="e">
        <f t="shared" ca="1" si="11"/>
        <v>#NAME?</v>
      </c>
      <c r="U23" t="e">
        <f t="shared" ca="1" si="12"/>
        <v>#NAME?</v>
      </c>
      <c r="V23" t="e">
        <f ca="1">VIF(E3:L37,5)</f>
        <v>#NAME?</v>
      </c>
    </row>
    <row r="24" spans="1:31" x14ac:dyDescent="0.35">
      <c r="A24">
        <v>1953</v>
      </c>
      <c r="B24">
        <f>'Granger 1'!B24-'Granger 1'!B23</f>
        <v>-28399</v>
      </c>
      <c r="C24">
        <f>'Granger 1'!C24-'Granger 1'!C23</f>
        <v>-16</v>
      </c>
      <c r="E24">
        <f t="shared" si="0"/>
        <v>-7018</v>
      </c>
      <c r="F24">
        <f t="shared" si="1"/>
        <v>-6068</v>
      </c>
      <c r="G24">
        <f t="shared" si="2"/>
        <v>-1380</v>
      </c>
      <c r="H24">
        <f t="shared" si="3"/>
        <v>-28399</v>
      </c>
      <c r="I24">
        <f t="shared" si="4"/>
        <v>93</v>
      </c>
      <c r="J24">
        <f t="shared" si="5"/>
        <v>5</v>
      </c>
      <c r="K24">
        <f t="shared" si="6"/>
        <v>95</v>
      </c>
      <c r="L24">
        <f t="shared" si="7"/>
        <v>-16</v>
      </c>
      <c r="M24">
        <f t="shared" si="8"/>
        <v>-58</v>
      </c>
      <c r="O24" t="str">
        <v>egg-2</v>
      </c>
      <c r="P24" t="e">
        <f ca="1"/>
        <v>#NAME?</v>
      </c>
      <c r="Q24" t="e">
        <f ca="1"/>
        <v>#NAME?</v>
      </c>
      <c r="R24" t="e">
        <f t="shared" ca="1" si="9"/>
        <v>#NAME?</v>
      </c>
      <c r="S24" t="e">
        <f t="shared" ca="1" si="10"/>
        <v>#NAME?</v>
      </c>
      <c r="T24" t="e">
        <f t="shared" ca="1" si="11"/>
        <v>#NAME?</v>
      </c>
      <c r="U24" t="e">
        <f t="shared" ca="1" si="12"/>
        <v>#NAME?</v>
      </c>
      <c r="V24" t="e">
        <f ca="1">VIF(E3:L37,6)</f>
        <v>#NAME?</v>
      </c>
    </row>
    <row r="25" spans="1:31" x14ac:dyDescent="0.35">
      <c r="A25">
        <v>1954</v>
      </c>
      <c r="B25">
        <f>'Granger 1'!B25-'Granger 1'!B24</f>
        <v>-1380</v>
      </c>
      <c r="C25">
        <f>'Granger 1'!C25-'Granger 1'!C24</f>
        <v>95</v>
      </c>
      <c r="E25">
        <f t="shared" si="0"/>
        <v>7673</v>
      </c>
      <c r="F25">
        <f t="shared" si="1"/>
        <v>-7018</v>
      </c>
      <c r="G25">
        <f t="shared" si="2"/>
        <v>-6068</v>
      </c>
      <c r="H25">
        <f t="shared" si="3"/>
        <v>-1380</v>
      </c>
      <c r="I25">
        <f t="shared" si="4"/>
        <v>-58</v>
      </c>
      <c r="J25">
        <f t="shared" si="5"/>
        <v>93</v>
      </c>
      <c r="K25">
        <f t="shared" si="6"/>
        <v>5</v>
      </c>
      <c r="L25">
        <f t="shared" si="7"/>
        <v>95</v>
      </c>
      <c r="M25">
        <f t="shared" si="8"/>
        <v>0</v>
      </c>
      <c r="O25" t="str">
        <v>egg-3</v>
      </c>
      <c r="P25" t="e">
        <f ca="1"/>
        <v>#NAME?</v>
      </c>
      <c r="Q25" t="e">
        <f ca="1"/>
        <v>#NAME?</v>
      </c>
      <c r="R25" t="e">
        <f t="shared" ca="1" si="9"/>
        <v>#NAME?</v>
      </c>
      <c r="S25" t="e">
        <f t="shared" ca="1" si="10"/>
        <v>#NAME?</v>
      </c>
      <c r="T25" t="e">
        <f t="shared" ca="1" si="11"/>
        <v>#NAME?</v>
      </c>
      <c r="U25" t="e">
        <f t="shared" ca="1" si="12"/>
        <v>#NAME?</v>
      </c>
      <c r="V25" t="e">
        <f ca="1">VIF(E3:L37,7)</f>
        <v>#NAME?</v>
      </c>
    </row>
    <row r="26" spans="1:31" x14ac:dyDescent="0.35">
      <c r="A26">
        <v>1955</v>
      </c>
      <c r="B26">
        <f>'Granger 1'!B26-'Granger 1'!B25</f>
        <v>-6068</v>
      </c>
      <c r="C26">
        <f>'Granger 1'!C26-'Granger 1'!C25</f>
        <v>5</v>
      </c>
      <c r="E26">
        <f t="shared" si="0"/>
        <v>-17082</v>
      </c>
      <c r="F26">
        <f t="shared" si="1"/>
        <v>7673</v>
      </c>
      <c r="G26">
        <f t="shared" si="2"/>
        <v>-7018</v>
      </c>
      <c r="H26">
        <f t="shared" si="3"/>
        <v>-6068</v>
      </c>
      <c r="I26">
        <f t="shared" si="4"/>
        <v>0</v>
      </c>
      <c r="J26">
        <f t="shared" si="5"/>
        <v>-58</v>
      </c>
      <c r="K26">
        <f t="shared" si="6"/>
        <v>93</v>
      </c>
      <c r="L26">
        <f t="shared" si="7"/>
        <v>5</v>
      </c>
      <c r="M26">
        <f t="shared" si="8"/>
        <v>100</v>
      </c>
      <c r="O26" s="6" t="str">
        <v>egg-4</v>
      </c>
      <c r="P26" s="6" t="e">
        <f ca="1"/>
        <v>#NAME?</v>
      </c>
      <c r="Q26" s="6" t="e">
        <f ca="1"/>
        <v>#NAME?</v>
      </c>
      <c r="R26" s="6" t="e">
        <f t="shared" ca="1" si="9"/>
        <v>#NAME?</v>
      </c>
      <c r="S26" s="6" t="e">
        <f t="shared" ca="1" si="10"/>
        <v>#NAME?</v>
      </c>
      <c r="T26" s="6" t="e">
        <f t="shared" ca="1" si="11"/>
        <v>#NAME?</v>
      </c>
      <c r="U26" s="6" t="e">
        <f t="shared" ca="1" si="12"/>
        <v>#NAME?</v>
      </c>
      <c r="V26" s="6" t="e">
        <f ca="1">VIF(E3:L37,8)</f>
        <v>#NAME?</v>
      </c>
    </row>
    <row r="27" spans="1:31" x14ac:dyDescent="0.35">
      <c r="A27">
        <v>1956</v>
      </c>
      <c r="B27">
        <f>'Granger 1'!B27-'Granger 1'!B26</f>
        <v>-7018</v>
      </c>
      <c r="C27">
        <f>'Granger 1'!C27-'Granger 1'!C26</f>
        <v>93</v>
      </c>
      <c r="E27">
        <f t="shared" si="0"/>
        <v>12721</v>
      </c>
      <c r="F27">
        <f t="shared" si="1"/>
        <v>-17082</v>
      </c>
      <c r="G27">
        <f t="shared" si="2"/>
        <v>7673</v>
      </c>
      <c r="H27">
        <f t="shared" si="3"/>
        <v>-7018</v>
      </c>
      <c r="I27">
        <f t="shared" si="4"/>
        <v>100</v>
      </c>
      <c r="J27">
        <f t="shared" si="5"/>
        <v>0</v>
      </c>
      <c r="K27">
        <f t="shared" si="6"/>
        <v>-58</v>
      </c>
      <c r="L27">
        <f t="shared" si="7"/>
        <v>93</v>
      </c>
      <c r="M27">
        <f t="shared" si="8"/>
        <v>-203</v>
      </c>
    </row>
    <row r="28" spans="1:31" x14ac:dyDescent="0.35">
      <c r="A28">
        <v>1957</v>
      </c>
      <c r="B28">
        <f>'Granger 1'!B28-'Granger 1'!B27</f>
        <v>7673</v>
      </c>
      <c r="C28">
        <f>'Granger 1'!C28-'Granger 1'!C27</f>
        <v>-58</v>
      </c>
      <c r="E28">
        <f t="shared" si="0"/>
        <v>-17518</v>
      </c>
      <c r="F28">
        <f t="shared" si="1"/>
        <v>12721</v>
      </c>
      <c r="G28">
        <f t="shared" si="2"/>
        <v>-17082</v>
      </c>
      <c r="H28">
        <f t="shared" si="3"/>
        <v>7673</v>
      </c>
      <c r="I28">
        <f t="shared" si="4"/>
        <v>-203</v>
      </c>
      <c r="J28">
        <f t="shared" si="5"/>
        <v>100</v>
      </c>
      <c r="K28">
        <f t="shared" si="6"/>
        <v>0</v>
      </c>
      <c r="L28">
        <f t="shared" si="7"/>
        <v>-58</v>
      </c>
      <c r="M28">
        <f t="shared" si="8"/>
        <v>19</v>
      </c>
    </row>
    <row r="29" spans="1:31" x14ac:dyDescent="0.35">
      <c r="A29">
        <v>1958</v>
      </c>
      <c r="B29">
        <f>'Granger 1'!B29-'Granger 1'!B28</f>
        <v>-17082</v>
      </c>
      <c r="C29">
        <f>'Granger 1'!C29-'Granger 1'!C28</f>
        <v>0</v>
      </c>
      <c r="E29">
        <f t="shared" si="0"/>
        <v>-3402</v>
      </c>
      <c r="F29">
        <f t="shared" si="1"/>
        <v>-17518</v>
      </c>
      <c r="G29">
        <f t="shared" si="2"/>
        <v>12721</v>
      </c>
      <c r="H29">
        <f t="shared" si="3"/>
        <v>-17082</v>
      </c>
      <c r="I29">
        <f t="shared" si="4"/>
        <v>19</v>
      </c>
      <c r="J29">
        <f t="shared" si="5"/>
        <v>-203</v>
      </c>
      <c r="K29">
        <f t="shared" si="6"/>
        <v>100</v>
      </c>
      <c r="L29">
        <f t="shared" si="7"/>
        <v>0</v>
      </c>
      <c r="M29">
        <f t="shared" si="8"/>
        <v>45</v>
      </c>
    </row>
    <row r="30" spans="1:31" x14ac:dyDescent="0.35">
      <c r="A30">
        <v>1959</v>
      </c>
      <c r="B30">
        <f>'Granger 1'!B30-'Granger 1'!B29</f>
        <v>12721</v>
      </c>
      <c r="C30">
        <f>'Granger 1'!C30-'Granger 1'!C29</f>
        <v>100</v>
      </c>
      <c r="E30">
        <f t="shared" si="0"/>
        <v>11310</v>
      </c>
      <c r="F30">
        <f t="shared" si="1"/>
        <v>-3402</v>
      </c>
      <c r="G30">
        <f t="shared" si="2"/>
        <v>-17518</v>
      </c>
      <c r="H30">
        <f t="shared" si="3"/>
        <v>12721</v>
      </c>
      <c r="I30">
        <f t="shared" si="4"/>
        <v>45</v>
      </c>
      <c r="J30">
        <f t="shared" si="5"/>
        <v>19</v>
      </c>
      <c r="K30">
        <f t="shared" si="6"/>
        <v>-203</v>
      </c>
      <c r="L30">
        <f t="shared" si="7"/>
        <v>100</v>
      </c>
      <c r="M30">
        <f t="shared" si="8"/>
        <v>-58</v>
      </c>
    </row>
    <row r="31" spans="1:31" x14ac:dyDescent="0.35">
      <c r="A31">
        <v>1960</v>
      </c>
      <c r="B31">
        <f>'Granger 1'!B31-'Granger 1'!B30</f>
        <v>-17518</v>
      </c>
      <c r="C31">
        <f>'Granger 1'!C31-'Granger 1'!C30</f>
        <v>-203</v>
      </c>
      <c r="E31">
        <f t="shared" si="0"/>
        <v>-1817</v>
      </c>
      <c r="F31">
        <f t="shared" si="1"/>
        <v>11310</v>
      </c>
      <c r="G31">
        <f t="shared" si="2"/>
        <v>-3402</v>
      </c>
      <c r="H31">
        <f t="shared" si="3"/>
        <v>-17518</v>
      </c>
      <c r="I31">
        <f t="shared" si="4"/>
        <v>-58</v>
      </c>
      <c r="J31">
        <f t="shared" si="5"/>
        <v>45</v>
      </c>
      <c r="K31">
        <f t="shared" si="6"/>
        <v>19</v>
      </c>
      <c r="L31">
        <f t="shared" si="7"/>
        <v>-203</v>
      </c>
      <c r="M31">
        <f t="shared" si="8"/>
        <v>90</v>
      </c>
    </row>
    <row r="32" spans="1:31" x14ac:dyDescent="0.35">
      <c r="A32">
        <v>1961</v>
      </c>
      <c r="B32">
        <f>'Granger 1'!B32-'Granger 1'!B31</f>
        <v>-3402</v>
      </c>
      <c r="C32">
        <f>'Granger 1'!C32-'Granger 1'!C31</f>
        <v>19</v>
      </c>
      <c r="E32">
        <f t="shared" si="0"/>
        <v>6687</v>
      </c>
      <c r="F32">
        <f t="shared" si="1"/>
        <v>-1817</v>
      </c>
      <c r="G32">
        <f t="shared" si="2"/>
        <v>11310</v>
      </c>
      <c r="H32">
        <f t="shared" si="3"/>
        <v>-3402</v>
      </c>
      <c r="I32">
        <f t="shared" si="4"/>
        <v>90</v>
      </c>
      <c r="J32">
        <f t="shared" si="5"/>
        <v>-58</v>
      </c>
      <c r="K32">
        <f t="shared" si="6"/>
        <v>45</v>
      </c>
      <c r="L32">
        <f t="shared" si="7"/>
        <v>19</v>
      </c>
      <c r="M32">
        <f t="shared" si="8"/>
        <v>39</v>
      </c>
    </row>
    <row r="33" spans="1:13" x14ac:dyDescent="0.35">
      <c r="A33">
        <v>1962</v>
      </c>
      <c r="B33">
        <f>'Granger 1'!B33-'Granger 1'!B32</f>
        <v>11310</v>
      </c>
      <c r="C33">
        <f>'Granger 1'!C33-'Granger 1'!C32</f>
        <v>45</v>
      </c>
      <c r="E33">
        <f t="shared" si="0"/>
        <v>11856</v>
      </c>
      <c r="F33">
        <f t="shared" si="1"/>
        <v>6687</v>
      </c>
      <c r="G33">
        <f t="shared" si="2"/>
        <v>-1817</v>
      </c>
      <c r="H33">
        <f t="shared" si="3"/>
        <v>11310</v>
      </c>
      <c r="I33">
        <f t="shared" si="4"/>
        <v>39</v>
      </c>
      <c r="J33">
        <f t="shared" si="5"/>
        <v>90</v>
      </c>
      <c r="K33">
        <f t="shared" si="6"/>
        <v>-58</v>
      </c>
      <c r="L33">
        <f t="shared" si="7"/>
        <v>45</v>
      </c>
      <c r="M33">
        <f t="shared" si="8"/>
        <v>66</v>
      </c>
    </row>
    <row r="34" spans="1:13" x14ac:dyDescent="0.35">
      <c r="A34">
        <v>1963</v>
      </c>
      <c r="B34">
        <f>'Granger 1'!B34-'Granger 1'!B33</f>
        <v>-1817</v>
      </c>
      <c r="C34">
        <f>'Granger 1'!C34-'Granger 1'!C33</f>
        <v>-58</v>
      </c>
      <c r="E34">
        <f t="shared" si="0"/>
        <v>-1099</v>
      </c>
      <c r="F34">
        <f t="shared" si="1"/>
        <v>11856</v>
      </c>
      <c r="G34">
        <f t="shared" si="2"/>
        <v>6687</v>
      </c>
      <c r="H34">
        <f t="shared" si="3"/>
        <v>-1817</v>
      </c>
      <c r="I34">
        <f t="shared" si="4"/>
        <v>66</v>
      </c>
      <c r="J34">
        <f t="shared" si="5"/>
        <v>39</v>
      </c>
      <c r="K34">
        <f t="shared" si="6"/>
        <v>90</v>
      </c>
      <c r="L34">
        <f t="shared" si="7"/>
        <v>-58</v>
      </c>
      <c r="M34">
        <f t="shared" si="8"/>
        <v>296</v>
      </c>
    </row>
    <row r="35" spans="1:13" x14ac:dyDescent="0.35">
      <c r="A35">
        <v>1964</v>
      </c>
      <c r="B35">
        <f>'Granger 1'!B35-'Granger 1'!B34</f>
        <v>6687</v>
      </c>
      <c r="C35">
        <f>'Granger 1'!C35-'Granger 1'!C34</f>
        <v>90</v>
      </c>
      <c r="E35">
        <f t="shared" si="0"/>
        <v>35727</v>
      </c>
      <c r="F35">
        <f t="shared" si="1"/>
        <v>-1099</v>
      </c>
      <c r="G35">
        <f t="shared" si="2"/>
        <v>11856</v>
      </c>
      <c r="H35">
        <f t="shared" si="3"/>
        <v>6687</v>
      </c>
      <c r="I35">
        <f t="shared" si="4"/>
        <v>296</v>
      </c>
      <c r="J35">
        <f t="shared" si="5"/>
        <v>66</v>
      </c>
      <c r="K35">
        <f t="shared" si="6"/>
        <v>39</v>
      </c>
      <c r="L35">
        <f t="shared" si="7"/>
        <v>90</v>
      </c>
      <c r="M35">
        <f t="shared" si="8"/>
        <v>-59</v>
      </c>
    </row>
    <row r="36" spans="1:13" x14ac:dyDescent="0.35">
      <c r="A36">
        <v>1965</v>
      </c>
      <c r="B36">
        <f>'Granger 1'!B36-'Granger 1'!B35</f>
        <v>11856</v>
      </c>
      <c r="C36">
        <f>'Granger 1'!C36-'Granger 1'!C35</f>
        <v>39</v>
      </c>
      <c r="E36">
        <f t="shared" si="0"/>
        <v>-3588</v>
      </c>
      <c r="F36">
        <f t="shared" si="1"/>
        <v>35727</v>
      </c>
      <c r="G36">
        <f t="shared" si="2"/>
        <v>-1099</v>
      </c>
      <c r="H36">
        <f t="shared" si="3"/>
        <v>11856</v>
      </c>
      <c r="I36">
        <f t="shared" si="4"/>
        <v>-59</v>
      </c>
      <c r="J36">
        <f t="shared" si="5"/>
        <v>296</v>
      </c>
      <c r="K36">
        <f t="shared" si="6"/>
        <v>66</v>
      </c>
      <c r="L36">
        <f t="shared" si="7"/>
        <v>39</v>
      </c>
      <c r="M36">
        <f t="shared" si="8"/>
        <v>-148</v>
      </c>
    </row>
    <row r="37" spans="1:13" x14ac:dyDescent="0.35">
      <c r="A37">
        <v>1966</v>
      </c>
      <c r="B37">
        <f>'Granger 1'!B37-'Granger 1'!B36</f>
        <v>-1099</v>
      </c>
      <c r="C37">
        <f>'Granger 1'!C37-'Granger 1'!C36</f>
        <v>66</v>
      </c>
      <c r="E37" s="6">
        <f t="shared" si="0"/>
        <v>-3062</v>
      </c>
      <c r="F37" s="6">
        <f t="shared" si="1"/>
        <v>-3588</v>
      </c>
      <c r="G37" s="6">
        <f t="shared" si="2"/>
        <v>35727</v>
      </c>
      <c r="H37" s="6">
        <f t="shared" si="3"/>
        <v>-1099</v>
      </c>
      <c r="I37" s="6">
        <f t="shared" si="4"/>
        <v>-148</v>
      </c>
      <c r="J37" s="6">
        <f t="shared" si="5"/>
        <v>-59</v>
      </c>
      <c r="K37" s="6">
        <f t="shared" si="6"/>
        <v>296</v>
      </c>
      <c r="L37" s="6">
        <f t="shared" si="7"/>
        <v>66</v>
      </c>
      <c r="M37" s="6">
        <f t="shared" si="8"/>
        <v>75</v>
      </c>
    </row>
    <row r="38" spans="1:13" x14ac:dyDescent="0.35">
      <c r="A38">
        <v>1967</v>
      </c>
      <c r="B38">
        <f>'Granger 1'!B38-'Granger 1'!B37</f>
        <v>35727</v>
      </c>
      <c r="C38">
        <f>'Granger 1'!C38-'Granger 1'!C37</f>
        <v>296</v>
      </c>
    </row>
    <row r="39" spans="1:13" x14ac:dyDescent="0.35">
      <c r="A39">
        <v>1968</v>
      </c>
      <c r="B39">
        <f>'Granger 1'!B39-'Granger 1'!B38</f>
        <v>-3588</v>
      </c>
      <c r="C39">
        <f>'Granger 1'!C39-'Granger 1'!C38</f>
        <v>-59</v>
      </c>
    </row>
    <row r="40" spans="1:13" x14ac:dyDescent="0.35">
      <c r="A40">
        <v>1969</v>
      </c>
      <c r="B40">
        <f>'Granger 1'!B40-'Granger 1'!B39</f>
        <v>-3062</v>
      </c>
      <c r="C40">
        <f>'Granger 1'!C40-'Granger 1'!C39</f>
        <v>-148</v>
      </c>
    </row>
    <row r="41" spans="1:13" x14ac:dyDescent="0.35">
      <c r="A41" s="6">
        <v>1970</v>
      </c>
      <c r="B41" s="6">
        <f>'Granger 1'!B41-'Granger 1'!B40</f>
        <v>11184</v>
      </c>
      <c r="C41" s="6">
        <f>'Granger 1'!C41-'Granger 1'!C40</f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Granger 1</vt:lpstr>
      <vt:lpstr>Granger 2</vt:lpstr>
      <vt:lpstr>Granger 3</vt:lpstr>
      <vt:lpstr>Granger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2022-06-17T09:37:24Z</dcterms:created>
  <dcterms:modified xsi:type="dcterms:W3CDTF">2022-06-17T13:01:42Z</dcterms:modified>
</cp:coreProperties>
</file>