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763D609-6ECA-4FCD-BA03-F78029192361}" xr6:coauthVersionLast="47" xr6:coauthVersionMax="47" xr10:uidLastSave="{00000000-0000-0000-0000-000000000000}"/>
  <bookViews>
    <workbookView xWindow="-110" yWindow="-110" windowWidth="19420" windowHeight="10300" xr2:uid="{38800A19-ACA5-4D25-B2DB-D203ABE5674D}"/>
  </bookViews>
  <sheets>
    <sheet name="Title" sheetId="3" r:id="rId1"/>
    <sheet name="TLS Reg" sheetId="2" r:id="rId2"/>
    <sheet name="Simple" sheetId="1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 a="1"/>
  <c r="G12" i="1" s="1"/>
  <c r="E12" i="1" a="1"/>
  <c r="E12" i="1" s="1"/>
  <c r="G9" i="1" a="1"/>
  <c r="G9" i="1" s="1"/>
  <c r="D9" i="1" a="1"/>
  <c r="D9" i="1" s="1"/>
  <c r="G7" i="1" a="1"/>
  <c r="G7" i="1" s="1"/>
  <c r="G6" i="1" a="1"/>
  <c r="G6" i="1" s="1"/>
  <c r="G3" i="1" a="1"/>
  <c r="G3" i="1" s="1"/>
  <c r="D3" i="1" a="1"/>
  <c r="E4" i="1" s="1"/>
  <c r="R19" i="2"/>
  <c r="R18" i="2"/>
  <c r="L17" i="2" a="1"/>
  <c r="L19" i="2" s="1"/>
  <c r="I11" i="2"/>
  <c r="F11" i="2" a="1"/>
  <c r="F13" i="2" s="1"/>
  <c r="I9" i="2"/>
  <c r="I8" i="2"/>
  <c r="I7" i="2"/>
  <c r="I3" i="2"/>
  <c r="E3" i="2" a="1"/>
  <c r="G3" i="2" s="1"/>
  <c r="B19" i="1"/>
  <c r="A19" i="1"/>
  <c r="E4" i="2" l="1"/>
  <c r="G4" i="2"/>
  <c r="E5" i="2"/>
  <c r="L17" i="2"/>
  <c r="M12" i="2" s="1"/>
  <c r="M17" i="2"/>
  <c r="L18" i="2"/>
  <c r="M19" i="2"/>
  <c r="F3" i="2"/>
  <c r="F4" i="2"/>
  <c r="D3" i="1"/>
  <c r="F11" i="2"/>
  <c r="E3" i="1"/>
  <c r="E7" i="1" s="1"/>
  <c r="E6" i="1" s="1" a="1"/>
  <c r="E6" i="1" s="1"/>
  <c r="F5" i="2"/>
  <c r="F12" i="2"/>
  <c r="M18" i="2"/>
  <c r="D4" i="1"/>
  <c r="E3" i="2"/>
  <c r="G5" i="2"/>
  <c r="K19" i="2"/>
  <c r="K18" i="2" a="1"/>
  <c r="K18" i="2" s="1"/>
  <c r="C15" i="2"/>
  <c r="B15" i="2"/>
  <c r="A15" i="2"/>
  <c r="M14" i="2"/>
  <c r="L14" i="2"/>
  <c r="L13" i="2"/>
  <c r="L12" i="2"/>
  <c r="L8" i="2"/>
  <c r="N19" i="2" l="1"/>
  <c r="O19" i="2" s="1"/>
  <c r="F9" i="2"/>
  <c r="Q19" i="2"/>
  <c r="P19" i="2"/>
  <c r="Q18" i="2" l="1"/>
  <c r="Q17" i="2"/>
  <c r="P18" i="2"/>
  <c r="P17" i="2"/>
  <c r="F8" i="2"/>
  <c r="F7" i="2" s="1" a="1"/>
  <c r="F7" i="2" s="1"/>
  <c r="N17" i="2"/>
  <c r="O17" i="2" s="1"/>
  <c r="N18" i="2"/>
  <c r="O18" i="2" s="1"/>
  <c r="L5" i="2"/>
  <c r="N12" i="2"/>
  <c r="M13" i="2"/>
  <c r="O6" i="2" l="1"/>
  <c r="N13" i="2"/>
  <c r="L7" i="2" s="1"/>
  <c r="O4" i="2"/>
  <c r="O5" i="2" s="1"/>
  <c r="L4" i="2"/>
  <c r="L6" i="2"/>
  <c r="O12" i="2" l="1"/>
  <c r="P12" i="2" s="1"/>
  <c r="Q1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<sst xmlns="http://schemas.openxmlformats.org/spreadsheetml/2006/main" count="50" uniqueCount="44">
  <si>
    <t>Total Least Squares Regression</t>
  </si>
  <si>
    <t>Cig</t>
  </si>
  <si>
    <t>Life Exp</t>
  </si>
  <si>
    <t>Total Least Squares</t>
  </si>
  <si>
    <t>Regression Analysis</t>
  </si>
  <si>
    <t>Color</t>
  </si>
  <si>
    <t>Quality</t>
  </si>
  <si>
    <t>Price</t>
  </si>
  <si>
    <t>OVERALL FIT</t>
  </si>
  <si>
    <t>Multiple R</t>
  </si>
  <si>
    <t>AIC</t>
  </si>
  <si>
    <t>R Square</t>
  </si>
  <si>
    <t>AICc</t>
  </si>
  <si>
    <t>Adjusted R Square</t>
  </si>
  <si>
    <t>SBC</t>
  </si>
  <si>
    <t>b0</t>
  </si>
  <si>
    <t>Standard Error</t>
  </si>
  <si>
    <t>b1</t>
  </si>
  <si>
    <t>Observations</t>
  </si>
  <si>
    <t>b2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</si>
  <si>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</si>
  <si>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</si>
  <si>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</si>
  <si>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</si>
  <si>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</si>
  <si>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</si>
  <si>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</si>
  <si>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</si>
  <si>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</si>
  <si>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</si>
  <si>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</si>
  <si>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</si>
  <si>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</si>
  <si>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</si>
  <si>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</si>
  <si>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</si>
  <si>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</si>
  <si>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</si>
  <si>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Real Statistics Using Excel</t>
  </si>
  <si>
    <t>Updated</t>
  </si>
  <si>
    <t>Copyright © 2013 - 2022 Charles Zaiontz</t>
  </si>
  <si>
    <t>intercept</t>
  </si>
  <si>
    <t>slope</t>
  </si>
  <si>
    <t>TLS Regression (2 variables)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</si>
</sst>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A668-3C2E-4FD4-9741-7830C4ED5749}">
  <sheetPr codeName="Sheet2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38</v>
      </c>
    </row>
    <row r="2" spans="1:2" x14ac:dyDescent="0.35">
      <c r="A2" t="s">
        <v>0</v>
      </c>
    </row>
    <row r="4" spans="1:2" x14ac:dyDescent="0.35">
      <c r="A4" t="s">
        <v>39</v>
      </c>
      <c r="B4" s="20">
        <v>44725</v>
      </c>
    </row>
    <row r="6" spans="1:2" x14ac:dyDescent="0.35">
      <c r="A6" s="21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E9BE-F931-4678-AA15-095710B47D69}">
  <sheetPr codeName="Sheet128"/>
  <dimension ref="A1:R19"/>
  <sheetViews>
    <sheetView workbookViewId="0"/>
  </sheetViews>
  <sheetFormatPr defaultRowHeight="14.5" x14ac:dyDescent="0.35"/>
  <cols>
    <col min="1" max="3" width="8.26953125" customWidth="1"/>
    <col min="4" max="4" width="4.453125" customWidth="1"/>
    <col min="8" max="8" width="3" customWidth="1"/>
    <col min="9" max="9" width="27.1796875" customWidth="1"/>
    <col min="11" max="11" width="17.1796875" customWidth="1"/>
  </cols>
  <sheetData>
    <row r="1" spans="1:18" x14ac:dyDescent="0.35">
      <c r="A1" s="1" t="s">
        <v>3</v>
      </c>
      <c r="K1" t="s">
        <v>4</v>
      </c>
    </row>
    <row r="3" spans="1:18" ht="15" thickBot="1" x14ac:dyDescent="0.4">
      <c r="A3" s="6" t="s">
        <v>5</v>
      </c>
      <c r="B3" s="6" t="s">
        <v>6</v>
      </c>
      <c r="C3" s="6" t="s">
        <v>7</v>
      </c>
      <c r="E3" s="7" t="e">
        <f t="array" aca="1" ref="E3:G5" ca="1">SVD_V(A4:C14-A15:C15)</f>
        <v>#NAME?</v>
      </c>
      <c r="F3" s="8" t="e">
        <f ca="1"/>
        <v>#NAME?</v>
      </c>
      <c r="G3" s="9" t="e">
        <f ca="1"/>
        <v>#NAME?</v>
      </c>
      <c r="I3" t="e">
        <f ca="1">FTEXT(E3:G5)</f>
        <v>#NAME?</v>
      </c>
      <c r="K3" s="15" t="s">
        <v>8</v>
      </c>
      <c r="L3" s="15"/>
      <c r="N3" s="15"/>
      <c r="O3" s="15"/>
    </row>
    <row r="4" spans="1:18" ht="15" thickTop="1" x14ac:dyDescent="0.35">
      <c r="A4" s="3">
        <v>7</v>
      </c>
      <c r="B4" s="3">
        <v>5</v>
      </c>
      <c r="C4" s="3">
        <v>65</v>
      </c>
      <c r="E4" s="10" t="e">
        <f ca="1"/>
        <v>#NAME?</v>
      </c>
      <c r="F4" t="e">
        <f ca="1"/>
        <v>#NAME?</v>
      </c>
      <c r="G4" s="11" t="e">
        <f ca="1"/>
        <v>#NAME?</v>
      </c>
      <c r="K4" t="s">
        <v>9</v>
      </c>
      <c r="L4" t="e">
        <f ca="1">SQRT(L5)</f>
        <v>#NAME?</v>
      </c>
      <c r="N4" t="s">
        <v>10</v>
      </c>
      <c r="O4" t="e">
        <f ca="1">L8*LN(M13/L8)+2*(L12+1)</f>
        <v>#NAME?</v>
      </c>
    </row>
    <row r="5" spans="1:18" x14ac:dyDescent="0.35">
      <c r="A5" s="3">
        <v>3</v>
      </c>
      <c r="B5" s="3">
        <v>7</v>
      </c>
      <c r="C5" s="3">
        <v>38</v>
      </c>
      <c r="E5" s="12" t="e">
        <f ca="1"/>
        <v>#NAME?</v>
      </c>
      <c r="F5" s="13" t="e">
        <f ca="1"/>
        <v>#NAME?</v>
      </c>
      <c r="G5" s="14" t="e">
        <f ca="1"/>
        <v>#NAME?</v>
      </c>
      <c r="K5" t="s">
        <v>11</v>
      </c>
      <c r="L5" t="e">
        <f ca="1">M12/M14</f>
        <v>#NAME?</v>
      </c>
      <c r="N5" t="s">
        <v>12</v>
      </c>
      <c r="O5" t="e">
        <f ca="1">O4+2*(L12+2)*(L12+3)/(L8-L12-3)</f>
        <v>#NAME?</v>
      </c>
    </row>
    <row r="6" spans="1:18" x14ac:dyDescent="0.35">
      <c r="A6" s="3">
        <v>5</v>
      </c>
      <c r="B6" s="3">
        <v>8</v>
      </c>
      <c r="C6" s="3">
        <v>51</v>
      </c>
      <c r="K6" t="s">
        <v>13</v>
      </c>
      <c r="L6" t="e">
        <f ca="1">1-(1-L5)*(L8-1)/(L8-L12-1)</f>
        <v>#NAME?</v>
      </c>
      <c r="N6" s="13" t="s">
        <v>14</v>
      </c>
      <c r="O6" s="13" t="e">
        <f ca="1">L8*LN(M13/L8)+(L12+1)*LN(L8)</f>
        <v>#NAME?</v>
      </c>
    </row>
    <row r="7" spans="1:18" x14ac:dyDescent="0.35">
      <c r="A7" s="3">
        <v>8</v>
      </c>
      <c r="B7" s="3">
        <v>1</v>
      </c>
      <c r="C7" s="3">
        <v>38</v>
      </c>
      <c r="E7" t="s">
        <v>15</v>
      </c>
      <c r="F7" s="16" t="e">
        <f t="array" aca="1" ref="F7" ca="1">C15-MMULT(A15:B15,F8:F9)</f>
        <v>#NAME?</v>
      </c>
      <c r="I7" t="e">
        <f ca="1">FTEXT(F7)</f>
        <v>#NAME?</v>
      </c>
      <c r="K7" t="s">
        <v>16</v>
      </c>
      <c r="L7" t="e">
        <f ca="1">SQRT(N13)</f>
        <v>#NAME?</v>
      </c>
    </row>
    <row r="8" spans="1:18" x14ac:dyDescent="0.35">
      <c r="A8" s="3">
        <v>9</v>
      </c>
      <c r="B8" s="3">
        <v>3</v>
      </c>
      <c r="C8" s="3">
        <v>55</v>
      </c>
      <c r="E8" t="s">
        <v>17</v>
      </c>
      <c r="F8" s="17" t="e">
        <f ca="1">-G3/G$5</f>
        <v>#NAME?</v>
      </c>
      <c r="I8" t="e">
        <f ca="1">FTEXT(F8)</f>
        <v>#NAME?</v>
      </c>
      <c r="K8" s="13" t="s">
        <v>18</v>
      </c>
      <c r="L8" s="13">
        <f>COUNT(C4:C14)</f>
        <v>11</v>
      </c>
    </row>
    <row r="9" spans="1:18" x14ac:dyDescent="0.35">
      <c r="A9" s="3">
        <v>5</v>
      </c>
      <c r="B9" s="3">
        <v>4</v>
      </c>
      <c r="C9" s="3">
        <v>43</v>
      </c>
      <c r="E9" t="s">
        <v>19</v>
      </c>
      <c r="F9" s="18" t="e">
        <f ca="1">-G4/G$5</f>
        <v>#NAME?</v>
      </c>
      <c r="I9" t="e">
        <f ca="1">FTEXT(F9)</f>
        <v>#NAME?</v>
      </c>
    </row>
    <row r="10" spans="1:18" ht="15" thickBot="1" x14ac:dyDescent="0.4">
      <c r="A10" s="3">
        <v>4</v>
      </c>
      <c r="B10" s="3">
        <v>0</v>
      </c>
      <c r="C10" s="3">
        <v>25</v>
      </c>
      <c r="K10" t="s">
        <v>20</v>
      </c>
      <c r="O10" s="3" t="s">
        <v>21</v>
      </c>
      <c r="P10" s="3">
        <v>0.05</v>
      </c>
    </row>
    <row r="11" spans="1:18" ht="15" thickTop="1" x14ac:dyDescent="0.35">
      <c r="A11" s="3">
        <v>2</v>
      </c>
      <c r="B11" s="3">
        <v>6</v>
      </c>
      <c r="C11" s="3">
        <v>33</v>
      </c>
      <c r="E11" t="s">
        <v>15</v>
      </c>
      <c r="F11" s="16" t="e">
        <f t="array" aca="1" ref="F11:F13" ca="1">TRegCoeff(A4:B14,C4:C14)</f>
        <v>#NAME?</v>
      </c>
      <c r="I11" t="e">
        <f ca="1">FTEXT(F11)</f>
        <v>#NAME?</v>
      </c>
      <c r="K11" s="19"/>
      <c r="L11" s="19" t="s">
        <v>22</v>
      </c>
      <c r="M11" s="19" t="s">
        <v>23</v>
      </c>
      <c r="N11" s="19" t="s">
        <v>24</v>
      </c>
      <c r="O11" s="19" t="s">
        <v>25</v>
      </c>
      <c r="P11" s="19" t="s">
        <v>26</v>
      </c>
      <c r="Q11" s="19" t="s">
        <v>27</v>
      </c>
    </row>
    <row r="12" spans="1:18" x14ac:dyDescent="0.35">
      <c r="A12" s="3">
        <v>8</v>
      </c>
      <c r="B12" s="3">
        <v>7</v>
      </c>
      <c r="C12" s="3">
        <v>71</v>
      </c>
      <c r="E12" t="s">
        <v>17</v>
      </c>
      <c r="F12" s="17" t="e">
        <f ca="1"/>
        <v>#NAME?</v>
      </c>
      <c r="K12" t="s">
        <v>28</v>
      </c>
      <c r="L12">
        <f>COUNT(A4:B4)</f>
        <v>2</v>
      </c>
      <c r="M12" t="e">
        <f ca="1">DEVSQ(MMULT(DEsign(A4:B14),L17:L19))</f>
        <v>#NAME?</v>
      </c>
      <c r="N12" t="e">
        <f ca="1">M12/L12</f>
        <v>#NAME?</v>
      </c>
      <c r="O12" t="e">
        <f ca="1">N12/N13</f>
        <v>#NAME?</v>
      </c>
      <c r="P12" t="e">
        <f ca="1">FDIST(O12,L12,L13)</f>
        <v>#NAME?</v>
      </c>
      <c r="Q12" s="3" t="e">
        <f ca="1">IF(P12&lt;P10,"yes","no")</f>
        <v>#NAME?</v>
      </c>
    </row>
    <row r="13" spans="1:18" x14ac:dyDescent="0.35">
      <c r="A13" s="3">
        <v>6</v>
      </c>
      <c r="B13" s="3">
        <v>4</v>
      </c>
      <c r="C13" s="3">
        <v>51</v>
      </c>
      <c r="E13" t="s">
        <v>19</v>
      </c>
      <c r="F13" s="18" t="e">
        <f ca="1"/>
        <v>#NAME?</v>
      </c>
      <c r="K13" t="s">
        <v>29</v>
      </c>
      <c r="L13">
        <f>L14-L12</f>
        <v>8</v>
      </c>
      <c r="M13" t="e">
        <f ca="1">M14-M12</f>
        <v>#NAME?</v>
      </c>
      <c r="N13" t="e">
        <f ca="1">M13/L13</f>
        <v>#NAME?</v>
      </c>
    </row>
    <row r="14" spans="1:18" x14ac:dyDescent="0.35">
      <c r="A14" s="5">
        <v>9</v>
      </c>
      <c r="B14" s="5">
        <v>2</v>
      </c>
      <c r="C14" s="5">
        <v>49</v>
      </c>
      <c r="K14" s="13" t="s">
        <v>30</v>
      </c>
      <c r="L14" s="13">
        <f>L8-1</f>
        <v>10</v>
      </c>
      <c r="M14" s="13">
        <f>DEVSQ(C4:C14)</f>
        <v>1857.6363636363633</v>
      </c>
      <c r="N14" s="13"/>
      <c r="O14" s="13"/>
      <c r="P14" s="13"/>
      <c r="Q14" s="13"/>
    </row>
    <row r="15" spans="1:18" ht="15" thickBot="1" x14ac:dyDescent="0.4">
      <c r="A15" s="3">
        <f>AVERAGE(A4:A14)</f>
        <v>6</v>
      </c>
      <c r="B15" s="3">
        <f>AVERAGE(B4:B14)</f>
        <v>4.2727272727272725</v>
      </c>
      <c r="C15" s="3">
        <f>AVERAGE(C4:C14)</f>
        <v>47.18181818181818</v>
      </c>
    </row>
    <row r="16" spans="1:18" ht="15" thickTop="1" x14ac:dyDescent="0.35">
      <c r="K16" s="19"/>
      <c r="L16" s="19" t="s">
        <v>31</v>
      </c>
      <c r="M16" s="19" t="s">
        <v>32</v>
      </c>
      <c r="N16" s="19" t="s">
        <v>33</v>
      </c>
      <c r="O16" s="19" t="s">
        <v>26</v>
      </c>
      <c r="P16" s="19" t="s">
        <v>34</v>
      </c>
      <c r="Q16" s="19" t="s">
        <v>35</v>
      </c>
      <c r="R16" s="19" t="s">
        <v>36</v>
      </c>
    </row>
    <row r="17" spans="1:18" x14ac:dyDescent="0.35">
      <c r="A17" s="3"/>
      <c r="B17" s="3"/>
      <c r="K17" t="s">
        <v>37</v>
      </c>
      <c r="L17" t="e">
        <f t="array" aca="1" ref="L17:M19" ca="1">RegCoeff(A4:B14,C4:C14)</f>
        <v>#NAME?</v>
      </c>
      <c r="M17" t="e">
        <f ca="1"/>
        <v>#NAME?</v>
      </c>
      <c r="N17" t="e">
        <f ca="1">L17/M17</f>
        <v>#NAME?</v>
      </c>
      <c r="O17" t="e">
        <f ca="1">TDIST(ABS(N17),$L$13,2)</f>
        <v>#NAME?</v>
      </c>
      <c r="P17" t="e">
        <f ca="1">L17-TINV(P$10,$L$13)*M17</f>
        <v>#NAME?</v>
      </c>
      <c r="Q17" t="e">
        <f ca="1">L17+TINV(P$10,$L$13)*M17</f>
        <v>#NAME?</v>
      </c>
    </row>
    <row r="18" spans="1:18" x14ac:dyDescent="0.35">
      <c r="K18" t="str">
        <f t="array" ref="K18:K19">TRANSPOSE(A3:B3)</f>
        <v>Color</v>
      </c>
      <c r="L18" t="e">
        <f ca="1"/>
        <v>#NAME?</v>
      </c>
      <c r="M18" t="e">
        <f ca="1"/>
        <v>#NAME?</v>
      </c>
      <c r="N18" t="e">
        <f ca="1">L18/M18</f>
        <v>#NAME?</v>
      </c>
      <c r="O18" t="e">
        <f ca="1">TDIST(ABS(N18),$L$13,2)</f>
        <v>#NAME?</v>
      </c>
      <c r="P18" t="e">
        <f ca="1">L18-TINV(P$10,$L$13)*M18</f>
        <v>#NAME?</v>
      </c>
      <c r="Q18" t="e">
        <f ca="1">L18+TINV(P$10,$L$13)*M18</f>
        <v>#NAME?</v>
      </c>
      <c r="R18" t="e">
        <f ca="1">VIF(A4:B14,1)</f>
        <v>#NAME?</v>
      </c>
    </row>
    <row r="19" spans="1:18" x14ac:dyDescent="0.35">
      <c r="K19" s="13" t="str">
        <v>Quality</v>
      </c>
      <c r="L19" s="13" t="e">
        <f ca="1"/>
        <v>#NAME?</v>
      </c>
      <c r="M19" s="13" t="e">
        <f ca="1"/>
        <v>#NAME?</v>
      </c>
      <c r="N19" s="13" t="e">
        <f ca="1">L19/M19</f>
        <v>#NAME?</v>
      </c>
      <c r="O19" s="13" t="e">
        <f ca="1">TDIST(ABS(N19),$L$13,2)</f>
        <v>#NAME?</v>
      </c>
      <c r="P19" s="13" t="e">
        <f ca="1">L19-TINV(P$10,$L$13)*M19</f>
        <v>#NAME?</v>
      </c>
      <c r="Q19" s="13" t="e">
        <f ca="1">L19+TINV(P$10,$L$13)*M19</f>
        <v>#NAME?</v>
      </c>
      <c r="R19" s="13" t="e">
        <f ca="1">VIF(A4:B14,2)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4220-2667-4F12-A374-88E8AE9FA345}">
  <sheetPr codeName="Sheet1"/>
  <dimension ref="A1:G19"/>
  <sheetViews>
    <sheetView workbookViewId="0"/>
  </sheetViews>
  <sheetFormatPr defaultRowHeight="14.5" x14ac:dyDescent="0.35"/>
  <cols>
    <col min="1" max="2" width="10" customWidth="1"/>
    <col min="3" max="3" width="4.6328125" customWidth="1"/>
    <col min="6" max="6" width="3.7265625" customWidth="1"/>
    <col min="7" max="7" width="29.08984375" customWidth="1"/>
  </cols>
  <sheetData>
    <row r="1" spans="1:7" x14ac:dyDescent="0.35">
      <c r="A1" s="1" t="s">
        <v>43</v>
      </c>
      <c r="B1" s="1"/>
    </row>
    <row r="2" spans="1:7" x14ac:dyDescent="0.35">
      <c r="A2" s="1"/>
      <c r="B2" s="1"/>
    </row>
    <row r="3" spans="1:7" x14ac:dyDescent="0.35">
      <c r="A3" s="2" t="s">
        <v>1</v>
      </c>
      <c r="B3" s="2" t="s">
        <v>2</v>
      </c>
      <c r="D3" s="7" t="e">
        <f t="array" aca="1" ref="D3:E4" ca="1">SVD_V(A4:B18-A19:B19)</f>
        <v>#NAME?</v>
      </c>
      <c r="E3" s="9" t="e">
        <f ca="1"/>
        <v>#NAME?</v>
      </c>
      <c r="G3" t="e" cm="1">
        <f t="array" aca="1" ref="G3" ca="1">FTEXT(D3)</f>
        <v>#NAME?</v>
      </c>
    </row>
    <row r="4" spans="1:7" x14ac:dyDescent="0.35">
      <c r="A4" s="3">
        <v>5</v>
      </c>
      <c r="B4" s="4">
        <v>80</v>
      </c>
      <c r="D4" s="12" t="e">
        <f ca="1"/>
        <v>#NAME?</v>
      </c>
      <c r="E4" s="14" t="e">
        <f ca="1"/>
        <v>#NAME?</v>
      </c>
    </row>
    <row r="5" spans="1:7" x14ac:dyDescent="0.35">
      <c r="A5" s="3">
        <v>23</v>
      </c>
      <c r="B5" s="3">
        <v>78</v>
      </c>
    </row>
    <row r="6" spans="1:7" x14ac:dyDescent="0.35">
      <c r="A6" s="3">
        <v>25</v>
      </c>
      <c r="B6" s="3">
        <v>60</v>
      </c>
      <c r="D6" t="s">
        <v>15</v>
      </c>
      <c r="E6" s="16" t="e" cm="1">
        <f t="array" aca="1" ref="E6" ca="1">B19-MMULT(A19,E7)</f>
        <v>#NAME?</v>
      </c>
      <c r="G6" t="e" cm="1">
        <f t="array" aca="1" ref="G6" ca="1">FTEXT(E6)</f>
        <v>#NAME?</v>
      </c>
    </row>
    <row r="7" spans="1:7" x14ac:dyDescent="0.35">
      <c r="A7" s="3">
        <v>48</v>
      </c>
      <c r="B7" s="3">
        <v>53</v>
      </c>
      <c r="D7" t="s">
        <v>17</v>
      </c>
      <c r="E7" s="18" t="e">
        <f ca="1">-E3/E4</f>
        <v>#NAME?</v>
      </c>
      <c r="G7" t="e" cm="1">
        <f t="array" aca="1" ref="G7" ca="1">FTEXT(E7)</f>
        <v>#NAME?</v>
      </c>
    </row>
    <row r="8" spans="1:7" x14ac:dyDescent="0.35">
      <c r="A8" s="3">
        <v>17</v>
      </c>
      <c r="B8" s="3">
        <v>85</v>
      </c>
    </row>
    <row r="9" spans="1:7" x14ac:dyDescent="0.35">
      <c r="A9" s="3">
        <v>8</v>
      </c>
      <c r="B9" s="3">
        <v>84</v>
      </c>
      <c r="D9" t="e" cm="1">
        <f t="array" aca="1" ref="D9" ca="1">TRegCoeff0(A4:A18,B4:B18,TRUE)</f>
        <v>#NAME?</v>
      </c>
      <c r="E9" s="16"/>
      <c r="G9" t="e" cm="1">
        <f t="array" aca="1" ref="G9" ca="1">FTEXT(D9)</f>
        <v>#NAME?</v>
      </c>
    </row>
    <row r="10" spans="1:7" x14ac:dyDescent="0.35">
      <c r="A10" s="3">
        <v>4</v>
      </c>
      <c r="B10" s="3">
        <v>73</v>
      </c>
      <c r="E10" s="18"/>
    </row>
    <row r="11" spans="1:7" x14ac:dyDescent="0.35">
      <c r="A11" s="3">
        <v>26</v>
      </c>
      <c r="B11" s="3">
        <v>79</v>
      </c>
    </row>
    <row r="12" spans="1:7" x14ac:dyDescent="0.35">
      <c r="A12" s="3">
        <v>11</v>
      </c>
      <c r="B12" s="3">
        <v>81</v>
      </c>
      <c r="D12" t="s">
        <v>41</v>
      </c>
      <c r="E12" s="16" t="e" cm="1">
        <f t="array" aca="1" ref="E12" ca="1">TRegCoeff(A4:A18,B4:B18)</f>
        <v>#NAME?</v>
      </c>
      <c r="G12" t="e" cm="1">
        <f t="array" aca="1" ref="G12" ca="1">FTEXT(E12)</f>
        <v>#NAME?</v>
      </c>
    </row>
    <row r="13" spans="1:7" x14ac:dyDescent="0.35">
      <c r="A13" s="3">
        <v>19</v>
      </c>
      <c r="B13" s="3">
        <v>75</v>
      </c>
      <c r="D13" t="s">
        <v>42</v>
      </c>
      <c r="E13" s="18"/>
    </row>
    <row r="14" spans="1:7" x14ac:dyDescent="0.35">
      <c r="A14" s="3">
        <v>14</v>
      </c>
      <c r="B14" s="3">
        <v>68</v>
      </c>
    </row>
    <row r="15" spans="1:7" x14ac:dyDescent="0.35">
      <c r="A15" s="3">
        <v>35</v>
      </c>
      <c r="B15" s="3">
        <v>72</v>
      </c>
    </row>
    <row r="16" spans="1:7" x14ac:dyDescent="0.35">
      <c r="A16" s="3">
        <v>29</v>
      </c>
      <c r="B16" s="3">
        <v>58</v>
      </c>
    </row>
    <row r="17" spans="1:2" x14ac:dyDescent="0.35">
      <c r="A17" s="3">
        <v>4</v>
      </c>
      <c r="B17" s="3">
        <v>92</v>
      </c>
    </row>
    <row r="18" spans="1:2" x14ac:dyDescent="0.35">
      <c r="A18" s="5">
        <v>23</v>
      </c>
      <c r="B18" s="5">
        <v>65</v>
      </c>
    </row>
    <row r="19" spans="1:2" x14ac:dyDescent="0.35">
      <c r="A19" s="3">
        <f>AVERAGE(A4:A18)</f>
        <v>19.399999999999999</v>
      </c>
      <c r="B19" s="3">
        <f>AVERAGE(B4:B18)</f>
        <v>73.533333333333331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TLS Reg</vt:lpstr>
      <vt:lpstr>Simple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2022-06-13T09:06:02Z</dcterms:created>
  <dcterms:modified xsi:type="dcterms:W3CDTF">2022-06-13T09:36:36Z</dcterms:modified>
</cp:coreProperties>
</file>