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6709F7C-87D7-44BB-9604-F532F99CDD4C}" xr6:coauthVersionLast="47" xr6:coauthVersionMax="47" xr10:uidLastSave="{00000000-0000-0000-0000-000000000000}"/>
  <bookViews>
    <workbookView xWindow="-110" yWindow="-110" windowWidth="19420" windowHeight="10300" xr2:uid="{80064047-E450-47FC-8401-2935984CD135}"/>
  </bookViews>
  <sheets>
    <sheet name="Title" sheetId="4" r:id="rId1"/>
    <sheet name="Example 1" sheetId="1" r:id="rId2"/>
    <sheet name="Example 2" sheetId="2" r:id="rId3"/>
    <sheet name="Example 3" sheetId="3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K12" i="2"/>
  <c r="M10" i="2"/>
  <c r="M8" i="2"/>
  <c r="M5" i="2"/>
  <c r="D10" i="1"/>
  <c r="D6" i="1"/>
  <c r="B20" i="3"/>
  <c r="B19" i="3" s="1"/>
  <c r="C12" i="3"/>
  <c r="B12" i="3"/>
  <c r="E7" i="3" s="1"/>
  <c r="G7" i="3" s="1"/>
  <c r="E9" i="3"/>
  <c r="G9" i="3" s="1"/>
  <c r="E5" i="3"/>
  <c r="G5" i="3" s="1"/>
  <c r="A5" i="3"/>
  <c r="A6" i="3" s="1"/>
  <c r="A7" i="3" s="1"/>
  <c r="A8" i="3" s="1"/>
  <c r="A9" i="3" s="1"/>
  <c r="A10" i="3" s="1"/>
  <c r="A11" i="3" s="1"/>
  <c r="E5" i="2"/>
  <c r="E7" i="2" s="1"/>
  <c r="B5" i="2"/>
  <c r="H4" i="2"/>
  <c r="C5" i="2" s="1"/>
  <c r="C7" i="2" s="1"/>
  <c r="E3" i="2"/>
  <c r="D3" i="2"/>
  <c r="C3" i="2"/>
  <c r="B6" i="1"/>
  <c r="B9" i="1" s="1"/>
  <c r="B10" i="1" s="1"/>
  <c r="K4" i="2" l="1"/>
  <c r="K6" i="2" s="1"/>
  <c r="D5" i="2"/>
  <c r="D7" i="2" s="1"/>
  <c r="B7" i="2"/>
  <c r="E10" i="3"/>
  <c r="G10" i="3" s="1"/>
  <c r="F3" i="2"/>
  <c r="G3" i="2" s="1"/>
  <c r="F5" i="2"/>
  <c r="F7" i="2" s="1"/>
  <c r="E8" i="3"/>
  <c r="G8" i="3" s="1"/>
  <c r="G5" i="2"/>
  <c r="E11" i="3"/>
  <c r="G11" i="3" s="1"/>
  <c r="E6" i="3"/>
  <c r="G6" i="3" s="1"/>
  <c r="E4" i="3"/>
  <c r="K10" i="2" l="1"/>
  <c r="E12" i="3"/>
  <c r="G4" i="3"/>
  <c r="G12" i="3" s="1"/>
  <c r="B18" i="3" s="1"/>
  <c r="B15" i="3"/>
  <c r="B16" i="3" s="1"/>
  <c r="G7" i="2"/>
  <c r="H7" i="2" s="1"/>
  <c r="K5" i="2" s="1"/>
  <c r="K7" i="2" s="1"/>
  <c r="K8" i="2" s="1"/>
  <c r="H5" i="2"/>
  <c r="B22" i="3" l="1"/>
  <c r="B21" i="3"/>
</calcChain>
</file>

<file path=xl/sharedStrings.xml><?xml version="1.0" encoding="utf-8"?>
<sst xmlns="http://schemas.openxmlformats.org/spreadsheetml/2006/main" count="52" uniqueCount="33">
  <si>
    <t>Goodness of Fit</t>
  </si>
  <si>
    <t>n</t>
  </si>
  <si>
    <t>p</t>
  </si>
  <si>
    <t>x</t>
  </si>
  <si>
    <r>
      <t>z</t>
    </r>
    <r>
      <rPr>
        <vertAlign val="superscript"/>
        <sz val="11"/>
        <color theme="1"/>
        <rFont val="Calibri"/>
        <family val="2"/>
        <scheme val="minor"/>
      </rPr>
      <t>2</t>
    </r>
  </si>
  <si>
    <t>α</t>
  </si>
  <si>
    <t>df</t>
  </si>
  <si>
    <t>p-value</t>
  </si>
  <si>
    <t>=CHISQ.DIST.RT(B6,B8)</t>
  </si>
  <si>
    <t>sig</t>
  </si>
  <si>
    <t>Die</t>
  </si>
  <si>
    <t>Total</t>
  </si>
  <si>
    <t>Obs</t>
  </si>
  <si>
    <t>Exp</t>
  </si>
  <si>
    <t>χ2</t>
  </si>
  <si>
    <t>χ2-crit</t>
  </si>
  <si>
    <t>=CHISQ.INV.RT(K3,K4)</t>
  </si>
  <si>
    <t>Σ(O-E)^2/E</t>
  </si>
  <si>
    <t>=CHISQ.DIST.RT(K5,K4)</t>
  </si>
  <si>
    <t>Zone</t>
  </si>
  <si>
    <t>Sample</t>
  </si>
  <si>
    <t>Population</t>
  </si>
  <si>
    <t>Expected Sample</t>
  </si>
  <si>
    <t>=IF(B15&lt;B14,"yes","no")</t>
  </si>
  <si>
    <t>=G12</t>
  </si>
  <si>
    <t>=COUNT(B4:B11)-1</t>
  </si>
  <si>
    <t>=IF(B18&gt;B19,"yes","no")</t>
  </si>
  <si>
    <t>Real Statistics Using Excel</t>
  </si>
  <si>
    <t>Updated</t>
  </si>
  <si>
    <t>Copyright © 2013 - 2022 Charles Zaiontz</t>
  </si>
  <si>
    <t>=CHISQ.TEST(B4:B11,E4:E11)</t>
  </si>
  <si>
    <t>=CHISQ.INV.RT(B14,B20)</t>
  </si>
  <si>
    <t>=CHISQ.DIST.RT(B18,B20)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</si>
</sst>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quotePrefix="1"/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15" fontId="0" fillId="0" borderId="0" xfId="0" applyNumberFormat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AA82-6D38-4ADD-BC03-06234449A183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27</v>
      </c>
    </row>
    <row r="2" spans="1:2" x14ac:dyDescent="0.35">
      <c r="A2" t="s">
        <v>0</v>
      </c>
    </row>
    <row r="4" spans="1:2" x14ac:dyDescent="0.35">
      <c r="A4" t="s">
        <v>28</v>
      </c>
      <c r="B4" s="21">
        <v>44757</v>
      </c>
    </row>
    <row r="6" spans="1:2" x14ac:dyDescent="0.35">
      <c r="A6" s="22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79D5-B791-4A70-9C57-ECC350C889D7}">
  <sheetPr codeName="Sheet233"/>
  <dimension ref="A1:D10"/>
  <sheetViews>
    <sheetView workbookViewId="0"/>
  </sheetViews>
  <sheetFormatPr defaultRowHeight="14.5" x14ac:dyDescent="0.35"/>
  <cols>
    <col min="3" max="3" width="4" customWidth="1"/>
    <col min="4" max="4" width="27.81640625" customWidth="1"/>
  </cols>
  <sheetData>
    <row r="1" spans="1:4" x14ac:dyDescent="0.35">
      <c r="A1" s="1" t="s">
        <v>0</v>
      </c>
    </row>
    <row r="3" spans="1:4" x14ac:dyDescent="0.35">
      <c r="A3" t="s">
        <v>1</v>
      </c>
      <c r="B3" s="2">
        <v>10</v>
      </c>
    </row>
    <row r="4" spans="1:4" x14ac:dyDescent="0.35">
      <c r="A4" t="s">
        <v>2</v>
      </c>
      <c r="B4" s="3">
        <v>0.5</v>
      </c>
    </row>
    <row r="5" spans="1:4" x14ac:dyDescent="0.35">
      <c r="A5" t="s">
        <v>3</v>
      </c>
      <c r="B5" s="3">
        <v>9</v>
      </c>
    </row>
    <row r="6" spans="1:4" ht="16.5" x14ac:dyDescent="0.35">
      <c r="A6" t="s">
        <v>4</v>
      </c>
      <c r="B6" s="3">
        <f>(B5-B3*B4)^2/(B3*B4*(1-B4))</f>
        <v>6.4</v>
      </c>
      <c r="D6" t="e">
        <f ca="1">FTEXT(B6)</f>
        <v>#NAME?</v>
      </c>
    </row>
    <row r="7" spans="1:4" x14ac:dyDescent="0.35">
      <c r="A7" s="4" t="s">
        <v>5</v>
      </c>
      <c r="B7" s="3">
        <v>0.05</v>
      </c>
    </row>
    <row r="8" spans="1:4" x14ac:dyDescent="0.35">
      <c r="A8" s="4" t="s">
        <v>6</v>
      </c>
      <c r="B8" s="3">
        <v>1</v>
      </c>
    </row>
    <row r="9" spans="1:4" x14ac:dyDescent="0.35">
      <c r="A9" t="s">
        <v>7</v>
      </c>
      <c r="B9" s="3">
        <f>CHIDIST(B6,B8)</f>
        <v>1.1412036386001658E-2</v>
      </c>
      <c r="D9" s="5" t="s">
        <v>8</v>
      </c>
    </row>
    <row r="10" spans="1:4" x14ac:dyDescent="0.35">
      <c r="A10" t="s">
        <v>9</v>
      </c>
      <c r="B10" s="6" t="str">
        <f>IF(B9&lt;B7,"yes","no")</f>
        <v>yes</v>
      </c>
      <c r="D10" t="e">
        <f ca="1">FTEXT(B10)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03C0-C9A0-49D8-B499-59B9B56D123C}">
  <sheetPr codeName="Sheet33"/>
  <dimension ref="A1:M12"/>
  <sheetViews>
    <sheetView workbookViewId="0"/>
  </sheetViews>
  <sheetFormatPr defaultRowHeight="14.5" x14ac:dyDescent="0.35"/>
  <cols>
    <col min="1" max="1" width="12.1796875" customWidth="1"/>
    <col min="2" max="7" width="6.1796875" customWidth="1"/>
    <col min="8" max="8" width="7.1796875" customWidth="1"/>
    <col min="9" max="9" width="5.1796875" customWidth="1"/>
    <col min="12" max="12" width="3.1796875" customWidth="1"/>
    <col min="13" max="13" width="24" customWidth="1"/>
  </cols>
  <sheetData>
    <row r="1" spans="1:13" x14ac:dyDescent="0.35">
      <c r="A1" s="1" t="s">
        <v>0</v>
      </c>
    </row>
    <row r="3" spans="1:13" x14ac:dyDescent="0.35">
      <c r="A3" t="s">
        <v>10</v>
      </c>
      <c r="B3" s="7">
        <v>1</v>
      </c>
      <c r="C3" s="7">
        <f>B3+1</f>
        <v>2</v>
      </c>
      <c r="D3" s="7">
        <f>C3+1</f>
        <v>3</v>
      </c>
      <c r="E3" s="7">
        <f>D3+1</f>
        <v>4</v>
      </c>
      <c r="F3" s="7">
        <f>E3+1</f>
        <v>5</v>
      </c>
      <c r="G3" s="7">
        <f>F3+1</f>
        <v>6</v>
      </c>
      <c r="H3" s="7" t="s">
        <v>11</v>
      </c>
      <c r="J3" t="s">
        <v>5</v>
      </c>
      <c r="K3" s="2">
        <v>0.05</v>
      </c>
    </row>
    <row r="4" spans="1:13" x14ac:dyDescent="0.35">
      <c r="A4" t="s">
        <v>12</v>
      </c>
      <c r="B4" s="8">
        <v>5</v>
      </c>
      <c r="C4" s="9">
        <v>14</v>
      </c>
      <c r="D4" s="9">
        <v>7</v>
      </c>
      <c r="E4" s="9">
        <v>18</v>
      </c>
      <c r="F4" s="9">
        <v>7</v>
      </c>
      <c r="G4" s="10">
        <v>9</v>
      </c>
      <c r="H4" s="7">
        <f>SUM(B4:G4)</f>
        <v>60</v>
      </c>
      <c r="J4" t="s">
        <v>6</v>
      </c>
      <c r="K4" s="3">
        <f>COUNT(B3:G3)-1</f>
        <v>5</v>
      </c>
    </row>
    <row r="5" spans="1:13" x14ac:dyDescent="0.35">
      <c r="A5" t="s">
        <v>13</v>
      </c>
      <c r="B5" s="11">
        <f t="shared" ref="B5:G5" si="0">$H$4/6</f>
        <v>10</v>
      </c>
      <c r="C5" s="12">
        <f t="shared" si="0"/>
        <v>10</v>
      </c>
      <c r="D5" s="12">
        <f t="shared" si="0"/>
        <v>10</v>
      </c>
      <c r="E5" s="12">
        <f t="shared" si="0"/>
        <v>10</v>
      </c>
      <c r="F5" s="12">
        <f t="shared" si="0"/>
        <v>10</v>
      </c>
      <c r="G5" s="13">
        <f t="shared" si="0"/>
        <v>10</v>
      </c>
      <c r="H5" s="7">
        <f>SUM(B5:G5)</f>
        <v>60</v>
      </c>
      <c r="J5" s="4" t="s">
        <v>14</v>
      </c>
      <c r="K5" s="3">
        <f>H7</f>
        <v>12.4</v>
      </c>
      <c r="M5" t="e">
        <f ca="1">FTEXT(K5)</f>
        <v>#NAME?</v>
      </c>
    </row>
    <row r="6" spans="1:13" x14ac:dyDescent="0.35">
      <c r="J6" s="4" t="s">
        <v>15</v>
      </c>
      <c r="K6" s="3">
        <f>CHIINV(K3,K4)</f>
        <v>11.070497693516353</v>
      </c>
      <c r="M6" s="5" t="s">
        <v>16</v>
      </c>
    </row>
    <row r="7" spans="1:13" x14ac:dyDescent="0.35">
      <c r="A7" s="4" t="s">
        <v>17</v>
      </c>
      <c r="B7" s="14">
        <f t="shared" ref="B7:G7" si="1">(B4-B5)^2/B5</f>
        <v>2.5</v>
      </c>
      <c r="C7" s="15">
        <f t="shared" si="1"/>
        <v>1.6</v>
      </c>
      <c r="D7" s="15">
        <f t="shared" si="1"/>
        <v>0.9</v>
      </c>
      <c r="E7" s="15">
        <f t="shared" si="1"/>
        <v>6.4</v>
      </c>
      <c r="F7" s="15">
        <f t="shared" si="1"/>
        <v>0.9</v>
      </c>
      <c r="G7" s="16">
        <f t="shared" si="1"/>
        <v>0.1</v>
      </c>
      <c r="H7" s="7">
        <f>SUM(B7:G7)</f>
        <v>12.4</v>
      </c>
      <c r="J7" t="s">
        <v>7</v>
      </c>
      <c r="K7" s="3">
        <f>CHIDIST(K5,K4)</f>
        <v>2.9699459203520202E-2</v>
      </c>
      <c r="M7" s="5" t="s">
        <v>18</v>
      </c>
    </row>
    <row r="8" spans="1:13" x14ac:dyDescent="0.35">
      <c r="J8" t="s">
        <v>9</v>
      </c>
      <c r="K8" s="6" t="str">
        <f>IF(K7&lt;K3,"yes","no")</f>
        <v>yes</v>
      </c>
      <c r="M8" t="e">
        <f ca="1">FTEXT(K8)</f>
        <v>#NAME?</v>
      </c>
    </row>
    <row r="10" spans="1:13" x14ac:dyDescent="0.35">
      <c r="J10" t="s">
        <v>7</v>
      </c>
      <c r="K10" s="17">
        <f>_xlfn.CHISQ.TEST(B4:G4,B5:G5)</f>
        <v>2.9699459203520202E-2</v>
      </c>
      <c r="M10" t="e">
        <f ca="1">FTEXT(K10)</f>
        <v>#NAME?</v>
      </c>
    </row>
    <row r="12" spans="1:13" x14ac:dyDescent="0.35">
      <c r="J12" t="s">
        <v>7</v>
      </c>
      <c r="K12" s="17" t="e">
        <f ca="1">FIT_TEST(B4:G4,B5:G5)</f>
        <v>#NAME?</v>
      </c>
      <c r="M12" t="e">
        <f ca="1">FTEXT(K12)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5083-28B3-41DD-89F4-5022B453D7F9}">
  <sheetPr codeName="Sheet34"/>
  <dimension ref="A1:G22"/>
  <sheetViews>
    <sheetView workbookViewId="0"/>
  </sheetViews>
  <sheetFormatPr defaultRowHeight="14.5" x14ac:dyDescent="0.35"/>
  <cols>
    <col min="1" max="1" width="8.453125" customWidth="1"/>
    <col min="2" max="3" width="11.54296875" customWidth="1"/>
    <col min="4" max="4" width="6.26953125" customWidth="1"/>
    <col min="5" max="5" width="11.54296875" customWidth="1"/>
    <col min="7" max="7" width="12.26953125" customWidth="1"/>
  </cols>
  <sheetData>
    <row r="1" spans="1:7" x14ac:dyDescent="0.35">
      <c r="A1" s="1" t="s">
        <v>0</v>
      </c>
    </row>
    <row r="2" spans="1:7" x14ac:dyDescent="0.35">
      <c r="A2" s="1"/>
    </row>
    <row r="3" spans="1:7" s="18" customFormat="1" ht="29" x14ac:dyDescent="0.35">
      <c r="A3" s="24" t="s">
        <v>19</v>
      </c>
      <c r="B3" s="24" t="s">
        <v>20</v>
      </c>
      <c r="C3" s="24" t="s">
        <v>21</v>
      </c>
      <c r="E3" s="18" t="s">
        <v>22</v>
      </c>
      <c r="G3" s="19" t="s">
        <v>17</v>
      </c>
    </row>
    <row r="4" spans="1:7" x14ac:dyDescent="0.35">
      <c r="A4" s="23">
        <v>1</v>
      </c>
      <c r="B4" s="23">
        <v>7</v>
      </c>
      <c r="C4" s="23">
        <v>24</v>
      </c>
      <c r="E4" s="2">
        <f t="shared" ref="E4:E11" si="0">C4*B$12/C$12</f>
        <v>6.4390243902439028</v>
      </c>
      <c r="G4" s="2">
        <f>(B4-E4)^2/E4</f>
        <v>4.8872875092387219E-2</v>
      </c>
    </row>
    <row r="5" spans="1:7" x14ac:dyDescent="0.35">
      <c r="A5" s="23">
        <f>A4+1</f>
        <v>2</v>
      </c>
      <c r="B5" s="23">
        <v>11</v>
      </c>
      <c r="C5" s="23">
        <v>27</v>
      </c>
      <c r="E5" s="3">
        <f t="shared" si="0"/>
        <v>7.2439024390243905</v>
      </c>
      <c r="G5" s="3">
        <f t="shared" ref="G5:G11" si="1">(B5-E5)^2/E5</f>
        <v>1.9476061427280935</v>
      </c>
    </row>
    <row r="6" spans="1:7" x14ac:dyDescent="0.35">
      <c r="A6" s="23">
        <f t="shared" ref="A6:A11" si="2">A5+1</f>
        <v>3</v>
      </c>
      <c r="B6" s="23">
        <v>5</v>
      </c>
      <c r="C6" s="23">
        <v>20</v>
      </c>
      <c r="E6" s="3">
        <f t="shared" si="0"/>
        <v>5.3658536585365857</v>
      </c>
      <c r="G6" s="3">
        <f t="shared" si="1"/>
        <v>2.4944567627494502E-2</v>
      </c>
    </row>
    <row r="7" spans="1:7" x14ac:dyDescent="0.35">
      <c r="A7" s="23">
        <f t="shared" si="2"/>
        <v>4</v>
      </c>
      <c r="B7" s="23">
        <v>6</v>
      </c>
      <c r="C7" s="23">
        <v>22</v>
      </c>
      <c r="E7" s="3">
        <f t="shared" si="0"/>
        <v>5.9024390243902438</v>
      </c>
      <c r="G7" s="3">
        <f t="shared" si="1"/>
        <v>1.6125781092521697E-3</v>
      </c>
    </row>
    <row r="8" spans="1:7" x14ac:dyDescent="0.35">
      <c r="A8" s="23">
        <f t="shared" si="2"/>
        <v>5</v>
      </c>
      <c r="B8" s="23">
        <v>9</v>
      </c>
      <c r="C8" s="23">
        <v>35</v>
      </c>
      <c r="E8" s="3">
        <f t="shared" si="0"/>
        <v>9.3902439024390247</v>
      </c>
      <c r="G8" s="3">
        <f t="shared" si="1"/>
        <v>1.6217928413050392E-2</v>
      </c>
    </row>
    <row r="9" spans="1:7" x14ac:dyDescent="0.35">
      <c r="A9" s="23">
        <f t="shared" si="2"/>
        <v>6</v>
      </c>
      <c r="B9" s="23">
        <v>4</v>
      </c>
      <c r="C9" s="23">
        <v>17</v>
      </c>
      <c r="E9" s="3">
        <f t="shared" si="0"/>
        <v>4.5609756097560972</v>
      </c>
      <c r="G9" s="3">
        <f t="shared" si="1"/>
        <v>6.8997000130429018E-2</v>
      </c>
    </row>
    <row r="10" spans="1:7" x14ac:dyDescent="0.35">
      <c r="A10" s="23">
        <f t="shared" si="2"/>
        <v>7</v>
      </c>
      <c r="B10" s="23">
        <v>5</v>
      </c>
      <c r="C10" s="23">
        <v>32</v>
      </c>
      <c r="E10" s="3">
        <f t="shared" si="0"/>
        <v>8.5853658536585371</v>
      </c>
      <c r="G10" s="3">
        <f t="shared" si="1"/>
        <v>1.497297671840355</v>
      </c>
    </row>
    <row r="11" spans="1:7" x14ac:dyDescent="0.35">
      <c r="A11" s="12">
        <f t="shared" si="2"/>
        <v>8</v>
      </c>
      <c r="B11" s="12">
        <v>8</v>
      </c>
      <c r="C11" s="12">
        <v>28</v>
      </c>
      <c r="E11" s="20">
        <f t="shared" si="0"/>
        <v>7.5121951219512191</v>
      </c>
      <c r="G11" s="20">
        <f t="shared" si="1"/>
        <v>3.1675641431739052E-2</v>
      </c>
    </row>
    <row r="12" spans="1:7" x14ac:dyDescent="0.35">
      <c r="A12" s="7" t="s">
        <v>11</v>
      </c>
      <c r="B12" s="7">
        <f>SUM(B4:B11)</f>
        <v>55</v>
      </c>
      <c r="C12" s="7">
        <f>SUM(C4:C11)</f>
        <v>205</v>
      </c>
      <c r="E12">
        <f>SUM(E4:E11)</f>
        <v>55</v>
      </c>
      <c r="G12">
        <f>SUM(G4:G11)</f>
        <v>3.6372244053728013</v>
      </c>
    </row>
    <row r="14" spans="1:7" x14ac:dyDescent="0.35">
      <c r="A14" t="s">
        <v>5</v>
      </c>
      <c r="B14" s="2">
        <v>0.05</v>
      </c>
    </row>
    <row r="15" spans="1:7" x14ac:dyDescent="0.35">
      <c r="A15" t="s">
        <v>7</v>
      </c>
      <c r="B15" s="3">
        <f>CHITEST(B4:B11,E4:E11)</f>
        <v>0.82048434243635704</v>
      </c>
      <c r="E15" s="5" t="s">
        <v>30</v>
      </c>
    </row>
    <row r="16" spans="1:7" x14ac:dyDescent="0.35">
      <c r="A16" t="s">
        <v>9</v>
      </c>
      <c r="B16" s="6" t="str">
        <f>IF(B15&lt;B14,"yes","no")</f>
        <v>no</v>
      </c>
      <c r="E16" s="5" t="s">
        <v>23</v>
      </c>
    </row>
    <row r="17" spans="1:5" x14ac:dyDescent="0.35">
      <c r="E17" s="5"/>
    </row>
    <row r="18" spans="1:5" x14ac:dyDescent="0.35">
      <c r="A18" s="4" t="s">
        <v>14</v>
      </c>
      <c r="B18" s="2">
        <f>G12</f>
        <v>3.6372244053728013</v>
      </c>
      <c r="E18" s="5" t="s">
        <v>24</v>
      </c>
    </row>
    <row r="19" spans="1:5" x14ac:dyDescent="0.35">
      <c r="A19" s="4" t="s">
        <v>15</v>
      </c>
      <c r="B19" s="3">
        <f>CHIINV(B14,B20)</f>
        <v>14.067140449340167</v>
      </c>
      <c r="E19" s="5" t="s">
        <v>31</v>
      </c>
    </row>
    <row r="20" spans="1:5" x14ac:dyDescent="0.35">
      <c r="A20" s="4" t="s">
        <v>6</v>
      </c>
      <c r="B20" s="3">
        <f>COUNT(B4:B11)-1</f>
        <v>7</v>
      </c>
      <c r="E20" s="5" t="s">
        <v>25</v>
      </c>
    </row>
    <row r="21" spans="1:5" x14ac:dyDescent="0.35">
      <c r="A21" s="4" t="s">
        <v>7</v>
      </c>
      <c r="B21" s="3">
        <f>CHIDIST(B18,B20)</f>
        <v>0.82048434243635704</v>
      </c>
      <c r="E21" s="5" t="s">
        <v>32</v>
      </c>
    </row>
    <row r="22" spans="1:5" x14ac:dyDescent="0.35">
      <c r="A22" s="4" t="s">
        <v>9</v>
      </c>
      <c r="B22" s="6" t="str">
        <f>IF(B18&gt;B19,"yes","no")</f>
        <v>no</v>
      </c>
      <c r="E22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2022-07-15T20:18:55Z</dcterms:created>
  <dcterms:modified xsi:type="dcterms:W3CDTF">2022-07-15T21:01:01Z</dcterms:modified>
</cp:coreProperties>
</file>