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A69F3A1-3383-4036-86FE-CEA1684A5090}" xr6:coauthVersionLast="47" xr6:coauthVersionMax="47" xr10:uidLastSave="{00000000-0000-0000-0000-000000000000}"/>
  <bookViews>
    <workbookView xWindow="-110" yWindow="-110" windowWidth="19420" windowHeight="10300" xr2:uid="{7FB8492D-5AB0-45CA-97A8-E5425E4F1920}"/>
  </bookViews>
  <sheets>
    <sheet name="Title" sheetId="1" r:id="rId1"/>
    <sheet name="Example" sheetId="2" r:id="rId2"/>
    <sheet name="Example 1" sheetId="6" r:id="rId3"/>
    <sheet name="Example 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5" l="1" a="1"/>
  <c r="K17" i="5" s="1"/>
  <c r="K16" i="5" a="1"/>
  <c r="K16" i="5" s="1"/>
  <c r="K13" i="5" a="1"/>
  <c r="K13" i="5" s="1"/>
  <c r="K12" i="5" a="1"/>
  <c r="K12" i="5" s="1"/>
  <c r="K11" i="5" a="1"/>
  <c r="K11" i="5" s="1"/>
  <c r="K10" i="5" a="1"/>
  <c r="K10" i="5" s="1"/>
  <c r="K6" i="5" a="1"/>
  <c r="K6" i="5" s="1"/>
  <c r="K5" i="5" a="1"/>
  <c r="K5" i="5" s="1"/>
  <c r="K4" i="5" a="1"/>
  <c r="K4" i="5" s="1"/>
  <c r="K3" i="5" a="1"/>
  <c r="K3" i="5" s="1"/>
  <c r="K2" i="5" a="1"/>
  <c r="K2" i="5" s="1"/>
  <c r="M15" i="6" a="1"/>
  <c r="M15" i="6" s="1"/>
  <c r="L15" i="6" a="1"/>
  <c r="L15" i="6" s="1"/>
  <c r="I15" i="6" a="1"/>
  <c r="I15" i="6" s="1"/>
  <c r="H15" i="6" a="1"/>
  <c r="H15" i="6" s="1"/>
  <c r="M14" i="6" a="1"/>
  <c r="M14" i="6" s="1"/>
  <c r="L14" i="6" a="1"/>
  <c r="L14" i="6" s="1"/>
  <c r="I14" i="6" a="1"/>
  <c r="I14" i="6" s="1"/>
  <c r="H14" i="6" a="1"/>
  <c r="H14" i="6" s="1"/>
  <c r="M13" i="6" a="1"/>
  <c r="M13" i="6" s="1"/>
  <c r="L13" i="6" a="1"/>
  <c r="L13" i="6" s="1"/>
  <c r="I13" i="6" a="1"/>
  <c r="I13" i="6" s="1"/>
  <c r="H13" i="6" a="1"/>
  <c r="H13" i="6" s="1"/>
  <c r="M12" i="6" a="1"/>
  <c r="M12" i="6" s="1"/>
  <c r="L12" i="6" a="1"/>
  <c r="L12" i="6" s="1"/>
  <c r="I12" i="6" a="1"/>
  <c r="I12" i="6" s="1"/>
  <c r="H12" i="6" a="1"/>
  <c r="H12" i="6" s="1"/>
  <c r="M11" i="6" a="1"/>
  <c r="M11" i="6" s="1"/>
  <c r="L11" i="6" a="1"/>
  <c r="L11" i="6" s="1"/>
  <c r="I11" i="6" a="1"/>
  <c r="I11" i="6" s="1"/>
  <c r="H11" i="6" a="1"/>
  <c r="H11" i="6" s="1"/>
  <c r="M10" i="6" a="1"/>
  <c r="M10" i="6" s="1"/>
  <c r="L10" i="6" a="1"/>
  <c r="L10" i="6" s="1"/>
  <c r="I10" i="6" a="1"/>
  <c r="I10" i="6" s="1"/>
  <c r="H10" i="6" a="1"/>
  <c r="H10" i="6" s="1"/>
  <c r="M9" i="6" a="1"/>
  <c r="M9" i="6" s="1"/>
  <c r="L9" i="6" a="1"/>
  <c r="L9" i="6" s="1"/>
  <c r="I9" i="6" a="1"/>
  <c r="I9" i="6" s="1"/>
  <c r="H9" i="6" a="1"/>
  <c r="H9" i="6" s="1"/>
  <c r="M8" i="6" a="1"/>
  <c r="M8" i="6" s="1"/>
  <c r="L8" i="6" a="1"/>
  <c r="L8" i="6" s="1"/>
  <c r="I8" i="6" a="1"/>
  <c r="I8" i="6" s="1"/>
  <c r="H8" i="6" a="1"/>
  <c r="H8" i="6" s="1"/>
  <c r="M7" i="6" a="1"/>
  <c r="M7" i="6" s="1"/>
  <c r="L7" i="6" a="1"/>
  <c r="L7" i="6" s="1"/>
  <c r="I7" i="6" a="1"/>
  <c r="I7" i="6" s="1"/>
  <c r="H7" i="6" a="1"/>
  <c r="H7" i="6" s="1"/>
  <c r="M6" i="6" a="1"/>
  <c r="M6" i="6" s="1"/>
  <c r="L6" i="6" a="1"/>
  <c r="L6" i="6" s="1"/>
  <c r="I6" i="6" a="1"/>
  <c r="I6" i="6" s="1"/>
  <c r="H6" i="6" a="1"/>
  <c r="H6" i="6" s="1"/>
  <c r="M5" i="6" a="1"/>
  <c r="M5" i="6" s="1"/>
  <c r="L5" i="6" a="1"/>
  <c r="L5" i="6" s="1"/>
  <c r="I5" i="6" a="1"/>
  <c r="I5" i="6" s="1"/>
  <c r="H5" i="6" a="1"/>
  <c r="H5" i="6" s="1"/>
  <c r="M4" i="6" a="1"/>
  <c r="M4" i="6" s="1"/>
  <c r="L4" i="6" a="1"/>
  <c r="L4" i="6" s="1"/>
  <c r="I4" i="6" a="1"/>
  <c r="I4" i="6" s="1"/>
  <c r="H4" i="6" a="1"/>
  <c r="H4" i="6" s="1"/>
  <c r="M3" i="6" a="1"/>
  <c r="M3" i="6" s="1"/>
  <c r="L3" i="6" a="1"/>
  <c r="L3" i="6" s="1"/>
  <c r="I3" i="6" a="1"/>
  <c r="I3" i="6" s="1"/>
  <c r="H3" i="6" a="1"/>
  <c r="H3" i="6" s="1"/>
  <c r="D2" i="6" a="1"/>
  <c r="D2" i="6" s="1"/>
  <c r="K17" i="2" a="1"/>
  <c r="K17" i="2" s="1"/>
  <c r="K16" i="2" a="1"/>
  <c r="K16" i="2" s="1"/>
  <c r="K13" i="2" a="1"/>
  <c r="K13" i="2" s="1"/>
  <c r="K12" i="2" a="1"/>
  <c r="K12" i="2" s="1"/>
  <c r="K11" i="2" a="1"/>
  <c r="K11" i="2" s="1"/>
  <c r="K10" i="2" a="1"/>
  <c r="K10" i="2" s="1"/>
  <c r="K6" i="2" a="1"/>
  <c r="K6" i="2" s="1"/>
  <c r="K5" i="2" a="1"/>
  <c r="K5" i="2" s="1"/>
  <c r="K4" i="2" a="1"/>
  <c r="K4" i="2" s="1"/>
  <c r="K3" i="2" a="1"/>
  <c r="K3" i="2" s="1"/>
  <c r="K2" i="2" a="1"/>
  <c r="K2" i="2" s="1"/>
  <c r="K13" i="6" l="1"/>
  <c r="K14" i="6" s="1"/>
  <c r="K15" i="6" s="1"/>
  <c r="K5" i="6"/>
  <c r="K6" i="6"/>
  <c r="K7" i="6"/>
  <c r="K8" i="6" s="1"/>
  <c r="K9" i="6" s="1"/>
  <c r="K10" i="6" s="1"/>
  <c r="K11" i="6" s="1"/>
  <c r="K12" i="6" s="1"/>
  <c r="K4" i="6"/>
  <c r="G4" i="6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0" i="5"/>
  <c r="G6" i="5"/>
  <c r="N3" i="5" s="1"/>
  <c r="M5" i="5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Q4" i="5"/>
  <c r="Q5" i="5" s="1"/>
  <c r="M4" i="5"/>
  <c r="T2" i="5"/>
  <c r="U2" i="5" s="1"/>
  <c r="G10" i="2"/>
  <c r="G13" i="2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4" i="2"/>
  <c r="O3" i="2"/>
  <c r="N5" i="2" a="1"/>
  <c r="N5" i="2" s="1"/>
  <c r="N4" i="2"/>
  <c r="N3" i="2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T2" i="2"/>
  <c r="U2" i="2" s="1"/>
  <c r="V2" i="2" s="1"/>
  <c r="G6" i="2"/>
  <c r="G3" i="2" s="1"/>
  <c r="G3" i="5" l="1"/>
  <c r="G5" i="5" s="1"/>
  <c r="R3" i="5"/>
  <c r="S3" i="5" s="1"/>
  <c r="N4" i="5"/>
  <c r="O3" i="5"/>
  <c r="G2" i="5"/>
  <c r="G4" i="5" s="1"/>
  <c r="Q6" i="5"/>
  <c r="S5" i="5"/>
  <c r="R5" i="5"/>
  <c r="U5" i="5" s="1"/>
  <c r="V2" i="5"/>
  <c r="T3" i="5"/>
  <c r="G13" i="5"/>
  <c r="G11" i="5"/>
  <c r="G17" i="5" s="1"/>
  <c r="R4" i="5"/>
  <c r="S4" i="5" s="1"/>
  <c r="G11" i="2"/>
  <c r="G17" i="2" s="1"/>
  <c r="G12" i="2"/>
  <c r="G14" i="2"/>
  <c r="W2" i="2"/>
  <c r="G2" i="2"/>
  <c r="G4" i="2" s="1"/>
  <c r="G5" i="2"/>
  <c r="U4" i="5" l="1"/>
  <c r="U3" i="5"/>
  <c r="V5" i="5"/>
  <c r="O4" i="5"/>
  <c r="T4" i="5"/>
  <c r="V4" i="5"/>
  <c r="T5" i="5"/>
  <c r="W2" i="5"/>
  <c r="V3" i="5"/>
  <c r="Q7" i="5"/>
  <c r="T6" i="5"/>
  <c r="S6" i="5"/>
  <c r="R6" i="5"/>
  <c r="U6" i="5" s="1"/>
  <c r="G12" i="5"/>
  <c r="G16" i="2"/>
  <c r="X2" i="2"/>
  <c r="Y2" i="2" s="1"/>
  <c r="X2" i="5" l="1"/>
  <c r="W3" i="5"/>
  <c r="W4" i="5"/>
  <c r="W5" i="5"/>
  <c r="Q8" i="5"/>
  <c r="U7" i="5"/>
  <c r="S7" i="5"/>
  <c r="R7" i="5"/>
  <c r="W7" i="5" s="1"/>
  <c r="V7" i="5"/>
  <c r="T7" i="5"/>
  <c r="V6" i="5"/>
  <c r="W6" i="5"/>
  <c r="Z2" i="2"/>
  <c r="X7" i="5" l="1"/>
  <c r="T8" i="5"/>
  <c r="S8" i="5"/>
  <c r="V8" i="5"/>
  <c r="U8" i="5"/>
  <c r="Q9" i="5"/>
  <c r="R8" i="5"/>
  <c r="X8" i="5" s="1"/>
  <c r="X3" i="5"/>
  <c r="Y2" i="5"/>
  <c r="X4" i="5"/>
  <c r="X5" i="5"/>
  <c r="X6" i="5"/>
  <c r="AA2" i="2"/>
  <c r="W8" i="5" l="1"/>
  <c r="Y3" i="5"/>
  <c r="Z2" i="5"/>
  <c r="Y4" i="5"/>
  <c r="Y5" i="5"/>
  <c r="Y6" i="5"/>
  <c r="Y7" i="5"/>
  <c r="Q10" i="5"/>
  <c r="W9" i="5"/>
  <c r="U9" i="5"/>
  <c r="V9" i="5"/>
  <c r="S9" i="5"/>
  <c r="T9" i="5"/>
  <c r="R9" i="5"/>
  <c r="Z9" i="5" s="1"/>
  <c r="Y8" i="5"/>
  <c r="AB2" i="2"/>
  <c r="Y9" i="5" l="1"/>
  <c r="X9" i="5"/>
  <c r="Q11" i="5"/>
  <c r="X10" i="5"/>
  <c r="V10" i="5"/>
  <c r="U10" i="5"/>
  <c r="T10" i="5"/>
  <c r="S10" i="5"/>
  <c r="R10" i="5"/>
  <c r="Z10" i="5" s="1"/>
  <c r="W10" i="5"/>
  <c r="Z3" i="5"/>
  <c r="AA2" i="5"/>
  <c r="Z5" i="5"/>
  <c r="Z4" i="5"/>
  <c r="Z6" i="5"/>
  <c r="Z7" i="5"/>
  <c r="Z8" i="5"/>
  <c r="AC2" i="2"/>
  <c r="AA10" i="5" l="1"/>
  <c r="Y10" i="5"/>
  <c r="AB2" i="5"/>
  <c r="AA4" i="5"/>
  <c r="AA3" i="5"/>
  <c r="AA5" i="5"/>
  <c r="AA6" i="5"/>
  <c r="AA7" i="5"/>
  <c r="AA8" i="5"/>
  <c r="AA9" i="5"/>
  <c r="U11" i="5"/>
  <c r="R11" i="5"/>
  <c r="Z11" i="5" s="1"/>
  <c r="Y11" i="5"/>
  <c r="Q12" i="5"/>
  <c r="X11" i="5"/>
  <c r="W11" i="5"/>
  <c r="V11" i="5"/>
  <c r="T11" i="5"/>
  <c r="S11" i="5"/>
  <c r="AB11" i="5"/>
  <c r="AA11" i="5"/>
  <c r="AD2" i="2"/>
  <c r="AC2" i="5" l="1"/>
  <c r="AB3" i="5"/>
  <c r="AB5" i="5"/>
  <c r="AB4" i="5"/>
  <c r="AB6" i="5"/>
  <c r="AB7" i="5"/>
  <c r="AB8" i="5"/>
  <c r="AB9" i="5"/>
  <c r="AB10" i="5"/>
  <c r="V12" i="5"/>
  <c r="AA12" i="5"/>
  <c r="S12" i="5"/>
  <c r="Z12" i="5"/>
  <c r="R12" i="5"/>
  <c r="AC12" i="5" s="1"/>
  <c r="Y12" i="5"/>
  <c r="Q13" i="5"/>
  <c r="X12" i="5"/>
  <c r="AB12" i="5"/>
  <c r="U12" i="5"/>
  <c r="W12" i="5"/>
  <c r="T12" i="5"/>
  <c r="AE2" i="2"/>
  <c r="W13" i="5" l="1"/>
  <c r="T13" i="5"/>
  <c r="AA13" i="5"/>
  <c r="S13" i="5"/>
  <c r="Z13" i="5"/>
  <c r="R13" i="5"/>
  <c r="AB13" i="5" s="1"/>
  <c r="Y13" i="5"/>
  <c r="Q14" i="5"/>
  <c r="X13" i="5"/>
  <c r="V13" i="5"/>
  <c r="U13" i="5"/>
  <c r="AD2" i="5"/>
  <c r="AC4" i="5"/>
  <c r="AC3" i="5"/>
  <c r="AC5" i="5"/>
  <c r="AC6" i="5"/>
  <c r="AC7" i="5"/>
  <c r="AC8" i="5"/>
  <c r="AC9" i="5"/>
  <c r="AC10" i="5"/>
  <c r="AC11" i="5"/>
  <c r="AF2" i="2"/>
  <c r="AC13" i="5" l="1"/>
  <c r="AD13" i="5"/>
  <c r="Z14" i="5"/>
  <c r="R14" i="5"/>
  <c r="AC14" i="5" s="1"/>
  <c r="W14" i="5"/>
  <c r="AD14" i="5"/>
  <c r="V14" i="5"/>
  <c r="Q15" i="5"/>
  <c r="U14" i="5"/>
  <c r="AB14" i="5"/>
  <c r="T14" i="5"/>
  <c r="Y14" i="5"/>
  <c r="AA14" i="5"/>
  <c r="X14" i="5"/>
  <c r="S14" i="5"/>
  <c r="AE2" i="5"/>
  <c r="AD3" i="5"/>
  <c r="AD5" i="5"/>
  <c r="AD4" i="5"/>
  <c r="AD6" i="5"/>
  <c r="AD7" i="5"/>
  <c r="AD8" i="5"/>
  <c r="AD9" i="5"/>
  <c r="AD10" i="5"/>
  <c r="AD11" i="5"/>
  <c r="AD12" i="5"/>
  <c r="AG2" i="2"/>
  <c r="AH2" i="2" s="1"/>
  <c r="AE14" i="5" l="1"/>
  <c r="AF2" i="5"/>
  <c r="AE3" i="5"/>
  <c r="AE4" i="5"/>
  <c r="AE5" i="5"/>
  <c r="AE6" i="5"/>
  <c r="AE7" i="5"/>
  <c r="AE8" i="5"/>
  <c r="AE9" i="5"/>
  <c r="AE10" i="5"/>
  <c r="AE11" i="5"/>
  <c r="AE12" i="5"/>
  <c r="AE13" i="5"/>
  <c r="AD15" i="5"/>
  <c r="V15" i="5"/>
  <c r="AA15" i="5"/>
  <c r="S15" i="5"/>
  <c r="Z15" i="5"/>
  <c r="R15" i="5"/>
  <c r="AF15" i="5" s="1"/>
  <c r="Y15" i="5"/>
  <c r="Q16" i="5"/>
  <c r="X15" i="5"/>
  <c r="AE15" i="5"/>
  <c r="AC15" i="5"/>
  <c r="AB15" i="5"/>
  <c r="T15" i="5"/>
  <c r="W15" i="5"/>
  <c r="U15" i="5"/>
  <c r="AI2" i="2"/>
  <c r="AF3" i="5" l="1"/>
  <c r="AG2" i="5"/>
  <c r="AF4" i="5"/>
  <c r="AF5" i="5"/>
  <c r="AF6" i="5"/>
  <c r="AF7" i="5"/>
  <c r="AF8" i="5"/>
  <c r="AF9" i="5"/>
  <c r="AF10" i="5"/>
  <c r="AF11" i="5"/>
  <c r="AF12" i="5"/>
  <c r="AF13" i="5"/>
  <c r="AF14" i="5"/>
  <c r="AE16" i="5"/>
  <c r="W16" i="5"/>
  <c r="AB16" i="5"/>
  <c r="T16" i="5"/>
  <c r="AA16" i="5"/>
  <c r="S16" i="5"/>
  <c r="Z16" i="5"/>
  <c r="R16" i="5"/>
  <c r="AF16" i="5" s="1"/>
  <c r="Y16" i="5"/>
  <c r="V16" i="5"/>
  <c r="U16" i="5"/>
  <c r="AD16" i="5"/>
  <c r="Q17" i="5"/>
  <c r="AC16" i="5"/>
  <c r="X16" i="5"/>
  <c r="AJ2" i="2"/>
  <c r="AG16" i="5" l="1"/>
  <c r="X17" i="5"/>
  <c r="Q18" i="5"/>
  <c r="AC17" i="5"/>
  <c r="U17" i="5"/>
  <c r="AB17" i="5"/>
  <c r="T17" i="5"/>
  <c r="AA17" i="5"/>
  <c r="S17" i="5"/>
  <c r="Z17" i="5"/>
  <c r="R17" i="5"/>
  <c r="AF17" i="5" s="1"/>
  <c r="AG17" i="5"/>
  <c r="AE17" i="5"/>
  <c r="AD17" i="5"/>
  <c r="V17" i="5"/>
  <c r="Y17" i="5"/>
  <c r="W17" i="5"/>
  <c r="AG3" i="5"/>
  <c r="AH2" i="5"/>
  <c r="AH17" i="5" s="1"/>
  <c r="AG4" i="5"/>
  <c r="AG5" i="5"/>
  <c r="AG6" i="5"/>
  <c r="AG7" i="5"/>
  <c r="AG8" i="5"/>
  <c r="AG9" i="5"/>
  <c r="AG10" i="5"/>
  <c r="AG11" i="5"/>
  <c r="AG12" i="5"/>
  <c r="AG13" i="5"/>
  <c r="AG14" i="5"/>
  <c r="AG15" i="5"/>
  <c r="AK2" i="2"/>
  <c r="AH3" i="5" l="1"/>
  <c r="AI2" i="5"/>
  <c r="AH5" i="5"/>
  <c r="AH4" i="5"/>
  <c r="AH6" i="5"/>
  <c r="AH7" i="5"/>
  <c r="AH8" i="5"/>
  <c r="AH9" i="5"/>
  <c r="AH10" i="5"/>
  <c r="AH11" i="5"/>
  <c r="AH12" i="5"/>
  <c r="AH13" i="5"/>
  <c r="AH14" i="5"/>
  <c r="AH15" i="5"/>
  <c r="AH16" i="5"/>
  <c r="AB18" i="5"/>
  <c r="T18" i="5"/>
  <c r="Y18" i="5"/>
  <c r="AF18" i="5"/>
  <c r="X18" i="5"/>
  <c r="AE18" i="5"/>
  <c r="W18" i="5"/>
  <c r="AD18" i="5"/>
  <c r="V18" i="5"/>
  <c r="AA18" i="5"/>
  <c r="Z18" i="5"/>
  <c r="Q19" i="5"/>
  <c r="U18" i="5"/>
  <c r="S18" i="5"/>
  <c r="R18" i="5"/>
  <c r="AH18" i="5" s="1"/>
  <c r="AC18" i="5"/>
  <c r="AL2" i="2"/>
  <c r="AI18" i="5" l="1"/>
  <c r="AJ2" i="5"/>
  <c r="AI3" i="5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G18" i="5"/>
  <c r="Z19" i="5"/>
  <c r="R19" i="5"/>
  <c r="AH19" i="5" s="1"/>
  <c r="AE19" i="5"/>
  <c r="W19" i="5"/>
  <c r="AD19" i="5"/>
  <c r="V19" i="5"/>
  <c r="AC19" i="5"/>
  <c r="U19" i="5"/>
  <c r="AJ19" i="5"/>
  <c r="AB19" i="5"/>
  <c r="T19" i="5"/>
  <c r="Q20" i="5"/>
  <c r="X19" i="5"/>
  <c r="S19" i="5"/>
  <c r="AF19" i="5"/>
  <c r="AI19" i="5"/>
  <c r="AG19" i="5"/>
  <c r="AA19" i="5"/>
  <c r="Y19" i="5"/>
  <c r="AM2" i="2"/>
  <c r="Q4" i="2"/>
  <c r="R3" i="2"/>
  <c r="AL3" i="2" s="1"/>
  <c r="AF20" i="5" l="1"/>
  <c r="X20" i="5"/>
  <c r="AC20" i="5"/>
  <c r="U20" i="5"/>
  <c r="AB20" i="5"/>
  <c r="T20" i="5"/>
  <c r="Q21" i="5"/>
  <c r="AA20" i="5"/>
  <c r="S20" i="5"/>
  <c r="AH20" i="5"/>
  <c r="Z20" i="5"/>
  <c r="R20" i="5"/>
  <c r="AJ20" i="5" s="1"/>
  <c r="AG20" i="5"/>
  <c r="Y20" i="5"/>
  <c r="AE20" i="5"/>
  <c r="AD20" i="5"/>
  <c r="W20" i="5"/>
  <c r="V20" i="5"/>
  <c r="AK2" i="5"/>
  <c r="AJ3" i="5"/>
  <c r="AJ5" i="5"/>
  <c r="AJ4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N2" i="2"/>
  <c r="AM3" i="2"/>
  <c r="AH3" i="2"/>
  <c r="AI3" i="2"/>
  <c r="AJ3" i="2"/>
  <c r="AK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Q5" i="2"/>
  <c r="R4" i="2"/>
  <c r="U4" i="2" s="1"/>
  <c r="AK20" i="5" l="1"/>
  <c r="AI20" i="5"/>
  <c r="AD21" i="5"/>
  <c r="V21" i="5"/>
  <c r="AC21" i="5"/>
  <c r="U21" i="5"/>
  <c r="AB21" i="5"/>
  <c r="T21" i="5"/>
  <c r="Q22" i="5"/>
  <c r="AI21" i="5"/>
  <c r="AA21" i="5"/>
  <c r="S21" i="5"/>
  <c r="AH21" i="5"/>
  <c r="Z21" i="5"/>
  <c r="R21" i="5"/>
  <c r="AL21" i="5" s="1"/>
  <c r="AG21" i="5"/>
  <c r="Y21" i="5"/>
  <c r="AF21" i="5"/>
  <c r="X21" i="5"/>
  <c r="W21" i="5"/>
  <c r="AE21" i="5"/>
  <c r="AL2" i="5"/>
  <c r="AK4" i="5"/>
  <c r="AK3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4" i="2"/>
  <c r="AN4" i="2"/>
  <c r="AH4" i="2"/>
  <c r="AI4" i="2"/>
  <c r="AA4" i="2"/>
  <c r="AM4" i="2"/>
  <c r="AL4" i="2"/>
  <c r="AJ4" i="2"/>
  <c r="AN3" i="2"/>
  <c r="AO2" i="2"/>
  <c r="V4" i="2"/>
  <c r="S5" i="2"/>
  <c r="AG4" i="2"/>
  <c r="AB4" i="2"/>
  <c r="AC4" i="2"/>
  <c r="AE4" i="2"/>
  <c r="Z4" i="2"/>
  <c r="AF4" i="2"/>
  <c r="Y4" i="2"/>
  <c r="AD4" i="2"/>
  <c r="T4" i="2"/>
  <c r="X4" i="2"/>
  <c r="W4" i="2"/>
  <c r="S4" i="2"/>
  <c r="Q6" i="2"/>
  <c r="R5" i="2"/>
  <c r="V5" i="2" s="1"/>
  <c r="AJ21" i="5" l="1"/>
  <c r="AK21" i="5"/>
  <c r="AM2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J22" i="5"/>
  <c r="AB22" i="5"/>
  <c r="T22" i="5"/>
  <c r="Q23" i="5"/>
  <c r="AI22" i="5"/>
  <c r="AA22" i="5"/>
  <c r="S22" i="5"/>
  <c r="AH22" i="5"/>
  <c r="Z22" i="5"/>
  <c r="R22" i="5"/>
  <c r="AM22" i="5" s="1"/>
  <c r="AG22" i="5"/>
  <c r="Y22" i="5"/>
  <c r="AF22" i="5"/>
  <c r="X22" i="5"/>
  <c r="AE22" i="5"/>
  <c r="W22" i="5"/>
  <c r="AD22" i="5"/>
  <c r="V22" i="5"/>
  <c r="AC22" i="5"/>
  <c r="U22" i="5"/>
  <c r="U5" i="2"/>
  <c r="AM5" i="2"/>
  <c r="AO5" i="2"/>
  <c r="AN5" i="2"/>
  <c r="AG5" i="2"/>
  <c r="AL5" i="2"/>
  <c r="AK5" i="2"/>
  <c r="AJ5" i="2"/>
  <c r="AH5" i="2"/>
  <c r="AO3" i="2"/>
  <c r="AP2" i="2"/>
  <c r="AO4" i="2"/>
  <c r="AI5" i="2"/>
  <c r="T5" i="2"/>
  <c r="S6" i="2"/>
  <c r="T6" i="2"/>
  <c r="AE5" i="2"/>
  <c r="AC5" i="2"/>
  <c r="Z5" i="2"/>
  <c r="AD5" i="2"/>
  <c r="AF5" i="2"/>
  <c r="X5" i="2"/>
  <c r="W5" i="2"/>
  <c r="AB5" i="2"/>
  <c r="AA5" i="2"/>
  <c r="Y5" i="2"/>
  <c r="Q7" i="2"/>
  <c r="R6" i="2"/>
  <c r="U6" i="2" s="1"/>
  <c r="AK22" i="5" l="1"/>
  <c r="AL22" i="5"/>
  <c r="AN2" i="5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H23" i="5"/>
  <c r="Z23" i="5"/>
  <c r="R23" i="5"/>
  <c r="AM23" i="5" s="1"/>
  <c r="AG23" i="5"/>
  <c r="Y23" i="5"/>
  <c r="AF23" i="5"/>
  <c r="X23" i="5"/>
  <c r="AE23" i="5"/>
  <c r="W23" i="5"/>
  <c r="AL23" i="5"/>
  <c r="AD23" i="5"/>
  <c r="V23" i="5"/>
  <c r="AK23" i="5"/>
  <c r="AC23" i="5"/>
  <c r="U23" i="5"/>
  <c r="AJ23" i="5"/>
  <c r="AB23" i="5"/>
  <c r="T23" i="5"/>
  <c r="AI23" i="5"/>
  <c r="AA23" i="5"/>
  <c r="S23" i="5"/>
  <c r="Q24" i="5"/>
  <c r="X6" i="2"/>
  <c r="AH6" i="2"/>
  <c r="AI6" i="2"/>
  <c r="AB6" i="2"/>
  <c r="V6" i="2"/>
  <c r="AC6" i="2"/>
  <c r="AN6" i="2"/>
  <c r="Y6" i="2"/>
  <c r="AG6" i="2"/>
  <c r="AM6" i="2"/>
  <c r="AF6" i="2"/>
  <c r="AK6" i="2"/>
  <c r="AE6" i="2"/>
  <c r="AJ6" i="2"/>
  <c r="AP3" i="2"/>
  <c r="AP4" i="2"/>
  <c r="AP5" i="2"/>
  <c r="AP6" i="2"/>
  <c r="AO6" i="2"/>
  <c r="AA6" i="2"/>
  <c r="AL6" i="2"/>
  <c r="AD6" i="2"/>
  <c r="Z6" i="2"/>
  <c r="T7" i="2"/>
  <c r="S7" i="2"/>
  <c r="U7" i="2"/>
  <c r="W6" i="2"/>
  <c r="Q8" i="2"/>
  <c r="R7" i="2"/>
  <c r="W7" i="2" s="1"/>
  <c r="AN23" i="5" l="1"/>
  <c r="AF24" i="5"/>
  <c r="X24" i="5"/>
  <c r="AE24" i="5"/>
  <c r="W24" i="5"/>
  <c r="AL24" i="5"/>
  <c r="AD24" i="5"/>
  <c r="V24" i="5"/>
  <c r="AK24" i="5"/>
  <c r="AC24" i="5"/>
  <c r="U24" i="5"/>
  <c r="AJ24" i="5"/>
  <c r="AB24" i="5"/>
  <c r="T24" i="5"/>
  <c r="Q25" i="5"/>
  <c r="AI24" i="5"/>
  <c r="AA24" i="5"/>
  <c r="S24" i="5"/>
  <c r="AH24" i="5"/>
  <c r="Z24" i="5"/>
  <c r="R24" i="5"/>
  <c r="AN24" i="5" s="1"/>
  <c r="AG24" i="5"/>
  <c r="Y24" i="5"/>
  <c r="AN3" i="5"/>
  <c r="AO2" i="5"/>
  <c r="AN5" i="5"/>
  <c r="AN4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J7" i="2"/>
  <c r="AD7" i="2"/>
  <c r="AH7" i="2"/>
  <c r="V7" i="2"/>
  <c r="AO7" i="2"/>
  <c r="AP7" i="2"/>
  <c r="AI7" i="2"/>
  <c r="AN7" i="2"/>
  <c r="AG7" i="2"/>
  <c r="AM7" i="2"/>
  <c r="AC7" i="2"/>
  <c r="Z7" i="2"/>
  <c r="AL7" i="2"/>
  <c r="X7" i="2"/>
  <c r="AK7" i="2"/>
  <c r="AF7" i="2"/>
  <c r="AB7" i="2"/>
  <c r="AE7" i="2"/>
  <c r="Y7" i="2"/>
  <c r="AA7" i="2"/>
  <c r="U8" i="2"/>
  <c r="T8" i="2"/>
  <c r="S8" i="2"/>
  <c r="V8" i="2"/>
  <c r="R8" i="2"/>
  <c r="AB8" i="2" s="1"/>
  <c r="Q9" i="2"/>
  <c r="AM24" i="5" l="1"/>
  <c r="AO3" i="5"/>
  <c r="AP2" i="5"/>
  <c r="AO5" i="5"/>
  <c r="AO4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25" i="5"/>
  <c r="AD25" i="5"/>
  <c r="V25" i="5"/>
  <c r="AK25" i="5"/>
  <c r="AC25" i="5"/>
  <c r="U25" i="5"/>
  <c r="AJ25" i="5"/>
  <c r="AB25" i="5"/>
  <c r="T25" i="5"/>
  <c r="Q26" i="5"/>
  <c r="AI25" i="5"/>
  <c r="AA25" i="5"/>
  <c r="S25" i="5"/>
  <c r="AH25" i="5"/>
  <c r="Z25" i="5"/>
  <c r="R25" i="5"/>
  <c r="AN25" i="5" s="1"/>
  <c r="AO25" i="5"/>
  <c r="AG25" i="5"/>
  <c r="Y25" i="5"/>
  <c r="AF25" i="5"/>
  <c r="X25" i="5"/>
  <c r="AM25" i="5"/>
  <c r="AE25" i="5"/>
  <c r="W25" i="5"/>
  <c r="AK8" i="2"/>
  <c r="AM8" i="2"/>
  <c r="AO8" i="2"/>
  <c r="AJ8" i="2"/>
  <c r="AI8" i="2"/>
  <c r="X8" i="2"/>
  <c r="W8" i="2"/>
  <c r="AP8" i="2"/>
  <c r="AH8" i="2"/>
  <c r="AN8" i="2"/>
  <c r="AL8" i="2"/>
  <c r="AD8" i="2"/>
  <c r="AC8" i="2"/>
  <c r="S9" i="2"/>
  <c r="V9" i="2"/>
  <c r="U9" i="2"/>
  <c r="T9" i="2"/>
  <c r="W9" i="2"/>
  <c r="AA8" i="2"/>
  <c r="AG8" i="2"/>
  <c r="Z8" i="2"/>
  <c r="AF8" i="2"/>
  <c r="Y8" i="2"/>
  <c r="AE8" i="2"/>
  <c r="R9" i="2"/>
  <c r="AB9" i="2" s="1"/>
  <c r="Q10" i="2"/>
  <c r="AP25" i="5" l="1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J26" i="5"/>
  <c r="AB26" i="5"/>
  <c r="T26" i="5"/>
  <c r="Q27" i="5"/>
  <c r="AI26" i="5"/>
  <c r="AA26" i="5"/>
  <c r="S26" i="5"/>
  <c r="AH26" i="5"/>
  <c r="Z26" i="5"/>
  <c r="R26" i="5"/>
  <c r="AO26" i="5" s="1"/>
  <c r="AG26" i="5"/>
  <c r="Y26" i="5"/>
  <c r="AN26" i="5"/>
  <c r="AF26" i="5"/>
  <c r="X26" i="5"/>
  <c r="AM26" i="5"/>
  <c r="AE26" i="5"/>
  <c r="W26" i="5"/>
  <c r="AL26" i="5"/>
  <c r="AD26" i="5"/>
  <c r="V26" i="5"/>
  <c r="U26" i="5"/>
  <c r="AK26" i="5"/>
  <c r="AC26" i="5"/>
  <c r="AL9" i="2"/>
  <c r="AN9" i="2"/>
  <c r="AM9" i="2"/>
  <c r="AG9" i="2"/>
  <c r="AK9" i="2"/>
  <c r="AJ9" i="2"/>
  <c r="AA9" i="2"/>
  <c r="AH9" i="2"/>
  <c r="AP9" i="2"/>
  <c r="AI9" i="2"/>
  <c r="Y9" i="2"/>
  <c r="AO9" i="2"/>
  <c r="Z9" i="2"/>
  <c r="X9" i="2"/>
  <c r="AF9" i="2"/>
  <c r="AE9" i="2"/>
  <c r="AC9" i="2"/>
  <c r="U10" i="2"/>
  <c r="T10" i="2"/>
  <c r="S10" i="2"/>
  <c r="V10" i="2"/>
  <c r="W10" i="2"/>
  <c r="X10" i="2"/>
  <c r="AD9" i="2"/>
  <c r="R10" i="2"/>
  <c r="Z10" i="2" s="1"/>
  <c r="Q11" i="2"/>
  <c r="AP26" i="5" l="1"/>
  <c r="AH27" i="5"/>
  <c r="AH28" i="5" s="1"/>
  <c r="Z27" i="5"/>
  <c r="Z28" i="5" s="1"/>
  <c r="R27" i="5"/>
  <c r="AP27" i="5" s="1"/>
  <c r="AO27" i="5"/>
  <c r="AO28" i="5" s="1"/>
  <c r="AG27" i="5"/>
  <c r="AG28" i="5" s="1"/>
  <c r="Y27" i="5"/>
  <c r="Y28" i="5" s="1"/>
  <c r="AN27" i="5"/>
  <c r="AN28" i="5" s="1"/>
  <c r="AF27" i="5"/>
  <c r="AF28" i="5" s="1"/>
  <c r="X27" i="5"/>
  <c r="X28" i="5" s="1"/>
  <c r="AM27" i="5"/>
  <c r="AM28" i="5" s="1"/>
  <c r="AE27" i="5"/>
  <c r="AE28" i="5" s="1"/>
  <c r="W27" i="5"/>
  <c r="W28" i="5" s="1"/>
  <c r="AL27" i="5"/>
  <c r="AL28" i="5" s="1"/>
  <c r="AD27" i="5"/>
  <c r="AD28" i="5" s="1"/>
  <c r="V27" i="5"/>
  <c r="V28" i="5" s="1"/>
  <c r="AK27" i="5"/>
  <c r="AK28" i="5" s="1"/>
  <c r="AC27" i="5"/>
  <c r="AC28" i="5" s="1"/>
  <c r="U27" i="5"/>
  <c r="U28" i="5" s="1"/>
  <c r="AJ27" i="5"/>
  <c r="AJ28" i="5" s="1"/>
  <c r="AB27" i="5"/>
  <c r="AB28" i="5" s="1"/>
  <c r="T27" i="5"/>
  <c r="T28" i="5" s="1"/>
  <c r="AI27" i="5"/>
  <c r="AI28" i="5" s="1"/>
  <c r="S27" i="5"/>
  <c r="S28" i="5" s="1"/>
  <c r="AA27" i="5"/>
  <c r="AA28" i="5" s="1"/>
  <c r="AP10" i="2"/>
  <c r="AF10" i="2"/>
  <c r="AO10" i="2"/>
  <c r="AE10" i="2"/>
  <c r="AM10" i="2"/>
  <c r="AJ10" i="2"/>
  <c r="AI10" i="2"/>
  <c r="AH10" i="2"/>
  <c r="Y10" i="2"/>
  <c r="AA10" i="2"/>
  <c r="AN10" i="2"/>
  <c r="AL10" i="2"/>
  <c r="AB10" i="2"/>
  <c r="AK10" i="2"/>
  <c r="T11" i="2"/>
  <c r="S11" i="2"/>
  <c r="V11" i="2"/>
  <c r="U11" i="2"/>
  <c r="Y11" i="2"/>
  <c r="W11" i="2"/>
  <c r="X11" i="2"/>
  <c r="AD10" i="2"/>
  <c r="AC10" i="2"/>
  <c r="AG10" i="2"/>
  <c r="R11" i="2"/>
  <c r="AC11" i="2" s="1"/>
  <c r="Q12" i="2"/>
  <c r="AP28" i="5" l="1"/>
  <c r="N5" i="5" a="1"/>
  <c r="N5" i="5" s="1"/>
  <c r="AM11" i="2"/>
  <c r="AL11" i="2"/>
  <c r="AK11" i="2"/>
  <c r="AH11" i="2"/>
  <c r="AI11" i="2"/>
  <c r="AP11" i="2"/>
  <c r="AJ11" i="2"/>
  <c r="AO11" i="2"/>
  <c r="AN11" i="2"/>
  <c r="AG11" i="2"/>
  <c r="AA11" i="2"/>
  <c r="AF11" i="2"/>
  <c r="Z11" i="2"/>
  <c r="AE11" i="2"/>
  <c r="AB11" i="2"/>
  <c r="AD11" i="2"/>
  <c r="U12" i="2"/>
  <c r="T12" i="2"/>
  <c r="S12" i="2"/>
  <c r="Z12" i="2"/>
  <c r="V12" i="2"/>
  <c r="Y12" i="2"/>
  <c r="W12" i="2"/>
  <c r="X12" i="2"/>
  <c r="R12" i="2"/>
  <c r="AD12" i="2" s="1"/>
  <c r="Q13" i="2"/>
  <c r="G14" i="5" l="1"/>
  <c r="G16" i="5" s="1"/>
  <c r="O5" i="5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AA12" i="2"/>
  <c r="AJ12" i="2"/>
  <c r="AI12" i="2"/>
  <c r="AP12" i="2"/>
  <c r="AH12" i="2"/>
  <c r="AO12" i="2"/>
  <c r="AN12" i="2"/>
  <c r="AM12" i="2"/>
  <c r="AL12" i="2"/>
  <c r="AK12" i="2"/>
  <c r="Y13" i="2"/>
  <c r="S13" i="2"/>
  <c r="Z13" i="2"/>
  <c r="V13" i="2"/>
  <c r="U13" i="2"/>
  <c r="T13" i="2"/>
  <c r="AA13" i="2"/>
  <c r="W13" i="2"/>
  <c r="X13" i="2"/>
  <c r="AC12" i="2"/>
  <c r="AF12" i="2"/>
  <c r="AB12" i="2"/>
  <c r="AG12" i="2"/>
  <c r="AE12" i="2"/>
  <c r="R13" i="2"/>
  <c r="AB13" i="2" s="1"/>
  <c r="Q14" i="2"/>
  <c r="AK13" i="2" l="1"/>
  <c r="AJ13" i="2"/>
  <c r="AP13" i="2"/>
  <c r="AH13" i="2"/>
  <c r="AO13" i="2"/>
  <c r="AM13" i="2"/>
  <c r="AN13" i="2"/>
  <c r="AF13" i="2"/>
  <c r="AL13" i="2"/>
  <c r="AI13" i="2"/>
  <c r="AG13" i="2"/>
  <c r="AC13" i="2"/>
  <c r="AE13" i="2"/>
  <c r="U14" i="2"/>
  <c r="S14" i="2"/>
  <c r="Q15" i="2"/>
  <c r="AB14" i="2"/>
  <c r="Z14" i="2"/>
  <c r="T14" i="2"/>
  <c r="V14" i="2"/>
  <c r="Y14" i="2"/>
  <c r="W14" i="2"/>
  <c r="AA14" i="2"/>
  <c r="X14" i="2"/>
  <c r="AD13" i="2"/>
  <c r="R14" i="2"/>
  <c r="AF14" i="2" s="1"/>
  <c r="AI14" i="2" l="1"/>
  <c r="AE14" i="2"/>
  <c r="AP14" i="2"/>
  <c r="AO14" i="2"/>
  <c r="AC14" i="2"/>
  <c r="AM14" i="2"/>
  <c r="AH14" i="2"/>
  <c r="AD14" i="2"/>
  <c r="AJ14" i="2"/>
  <c r="AN14" i="2"/>
  <c r="AL14" i="2"/>
  <c r="AK14" i="2"/>
  <c r="AG14" i="2"/>
  <c r="T15" i="2"/>
  <c r="Y15" i="2"/>
  <c r="Z15" i="2"/>
  <c r="S15" i="2"/>
  <c r="AA15" i="2"/>
  <c r="Q16" i="2"/>
  <c r="R15" i="2"/>
  <c r="AG15" i="2" s="1"/>
  <c r="AC15" i="2"/>
  <c r="X15" i="2"/>
  <c r="AB15" i="2"/>
  <c r="U15" i="2"/>
  <c r="W15" i="2"/>
  <c r="V15" i="2"/>
  <c r="AE15" i="2" l="1"/>
  <c r="AN15" i="2"/>
  <c r="AO15" i="2"/>
  <c r="AL15" i="2"/>
  <c r="AM15" i="2"/>
  <c r="AK15" i="2"/>
  <c r="AI15" i="2"/>
  <c r="AD15" i="2"/>
  <c r="AH15" i="2"/>
  <c r="AP15" i="2"/>
  <c r="AJ15" i="2"/>
  <c r="X16" i="2"/>
  <c r="Q17" i="2"/>
  <c r="Z16" i="2"/>
  <c r="R16" i="2"/>
  <c r="AM16" i="2" s="1"/>
  <c r="Y16" i="2"/>
  <c r="T16" i="2"/>
  <c r="S16" i="2"/>
  <c r="AC16" i="2"/>
  <c r="U16" i="2"/>
  <c r="AB16" i="2"/>
  <c r="AD16" i="2"/>
  <c r="V16" i="2"/>
  <c r="W16" i="2"/>
  <c r="AA16" i="2"/>
  <c r="AF15" i="2"/>
  <c r="AF16" i="2" l="1"/>
  <c r="AL16" i="2"/>
  <c r="AH16" i="2"/>
  <c r="AK16" i="2"/>
  <c r="AE16" i="2"/>
  <c r="AG16" i="2"/>
  <c r="AP16" i="2"/>
  <c r="AJ16" i="2"/>
  <c r="AI16" i="2"/>
  <c r="AO16" i="2"/>
  <c r="AN16" i="2"/>
  <c r="W17" i="2"/>
  <c r="Y17" i="2"/>
  <c r="S17" i="2"/>
  <c r="R17" i="2"/>
  <c r="AG17" i="2" s="1"/>
  <c r="AB17" i="2"/>
  <c r="T17" i="2"/>
  <c r="AC17" i="2"/>
  <c r="AE17" i="2"/>
  <c r="AA17" i="2"/>
  <c r="X17" i="2"/>
  <c r="U17" i="2"/>
  <c r="AD17" i="2"/>
  <c r="Q18" i="2"/>
  <c r="Z17" i="2"/>
  <c r="V17" i="2"/>
  <c r="AM17" i="2" l="1"/>
  <c r="AK17" i="2"/>
  <c r="AJ17" i="2"/>
  <c r="AI17" i="2"/>
  <c r="AP17" i="2"/>
  <c r="AH17" i="2"/>
  <c r="AF17" i="2"/>
  <c r="AO17" i="2"/>
  <c r="AN17" i="2"/>
  <c r="AL17" i="2"/>
  <c r="Q19" i="2"/>
  <c r="X18" i="2"/>
  <c r="S18" i="2"/>
  <c r="R18" i="2"/>
  <c r="AG18" i="2" s="1"/>
  <c r="AE18" i="2"/>
  <c r="V18" i="2"/>
  <c r="AD18" i="2"/>
  <c r="AA18" i="2"/>
  <c r="AC18" i="2"/>
  <c r="W18" i="2"/>
  <c r="T18" i="2"/>
  <c r="Y18" i="2"/>
  <c r="AB18" i="2"/>
  <c r="U18" i="2"/>
  <c r="AF18" i="2"/>
  <c r="Z18" i="2"/>
  <c r="AL18" i="2" l="1"/>
  <c r="AN18" i="2"/>
  <c r="AK18" i="2"/>
  <c r="AI18" i="2"/>
  <c r="AJ18" i="2"/>
  <c r="AP18" i="2"/>
  <c r="AH18" i="2"/>
  <c r="AO18" i="2"/>
  <c r="AM18" i="2"/>
  <c r="U19" i="2"/>
  <c r="R19" i="2"/>
  <c r="AH19" i="2" s="1"/>
  <c r="AE19" i="2"/>
  <c r="W19" i="2"/>
  <c r="V19" i="2"/>
  <c r="AC19" i="2"/>
  <c r="Z19" i="2"/>
  <c r="Q20" i="2"/>
  <c r="AG19" i="2"/>
  <c r="AD19" i="2"/>
  <c r="X19" i="2"/>
  <c r="S19" i="2"/>
  <c r="AF19" i="2"/>
  <c r="AA19" i="2"/>
  <c r="T19" i="2"/>
  <c r="Y19" i="2"/>
  <c r="AB19" i="2"/>
  <c r="AM19" i="2" l="1"/>
  <c r="AL19" i="2"/>
  <c r="AK19" i="2"/>
  <c r="AJ19" i="2"/>
  <c r="AO19" i="2"/>
  <c r="AN19" i="2"/>
  <c r="AI19" i="2"/>
  <c r="AH20" i="2"/>
  <c r="AP19" i="2"/>
  <c r="AB20" i="2"/>
  <c r="AA20" i="2"/>
  <c r="AC20" i="2"/>
  <c r="Y20" i="2"/>
  <c r="W20" i="2"/>
  <c r="AG20" i="2"/>
  <c r="U20" i="2"/>
  <c r="Q21" i="2"/>
  <c r="V20" i="2"/>
  <c r="X20" i="2"/>
  <c r="AF20" i="2"/>
  <c r="T20" i="2"/>
  <c r="AE20" i="2"/>
  <c r="R20" i="2"/>
  <c r="AJ20" i="2" s="1"/>
  <c r="Z20" i="2"/>
  <c r="AD20" i="2"/>
  <c r="S20" i="2"/>
  <c r="AP20" i="2" l="1"/>
  <c r="AI20" i="2"/>
  <c r="AO20" i="2"/>
  <c r="AN20" i="2"/>
  <c r="AM20" i="2"/>
  <c r="AL20" i="2"/>
  <c r="AK20" i="2"/>
  <c r="AI21" i="2"/>
  <c r="AH21" i="2"/>
  <c r="T21" i="2"/>
  <c r="X21" i="2"/>
  <c r="AC21" i="2"/>
  <c r="V21" i="2"/>
  <c r="AD21" i="2"/>
  <c r="AA21" i="2"/>
  <c r="Y21" i="2"/>
  <c r="AF21" i="2"/>
  <c r="Q22" i="2"/>
  <c r="Z21" i="2"/>
  <c r="S21" i="2"/>
  <c r="AG21" i="2"/>
  <c r="AB21" i="2"/>
  <c r="R21" i="2"/>
  <c r="AK21" i="2" s="1"/>
  <c r="W21" i="2"/>
  <c r="AE21" i="2"/>
  <c r="U21" i="2"/>
  <c r="AJ21" i="2" l="1"/>
  <c r="AH22" i="2"/>
  <c r="AI22" i="2"/>
  <c r="AJ22" i="2"/>
  <c r="AP21" i="2"/>
  <c r="AO21" i="2"/>
  <c r="AN21" i="2"/>
  <c r="AM21" i="2"/>
  <c r="AL21" i="2"/>
  <c r="V22" i="2"/>
  <c r="AF22" i="2"/>
  <c r="Y22" i="2"/>
  <c r="AD22" i="2"/>
  <c r="R22" i="2"/>
  <c r="AK22" i="2" s="1"/>
  <c r="AE22" i="2"/>
  <c r="S22" i="2"/>
  <c r="W22" i="2"/>
  <c r="T22" i="2"/>
  <c r="U22" i="2"/>
  <c r="Z22" i="2"/>
  <c r="AA22" i="2"/>
  <c r="AG22" i="2"/>
  <c r="AB22" i="2"/>
  <c r="X22" i="2"/>
  <c r="Q23" i="2"/>
  <c r="AC22" i="2"/>
  <c r="AP22" i="2" l="1"/>
  <c r="AO22" i="2"/>
  <c r="AN22" i="2"/>
  <c r="AL22" i="2"/>
  <c r="AI23" i="2"/>
  <c r="AH23" i="2"/>
  <c r="AJ23" i="2"/>
  <c r="AK23" i="2"/>
  <c r="AM22" i="2"/>
  <c r="U23" i="2"/>
  <c r="AF23" i="2"/>
  <c r="Y23" i="2"/>
  <c r="Q24" i="2"/>
  <c r="V23" i="2"/>
  <c r="T23" i="2"/>
  <c r="AD23" i="2"/>
  <c r="AC23" i="2"/>
  <c r="AA23" i="2"/>
  <c r="AB23" i="2"/>
  <c r="AG23" i="2"/>
  <c r="S23" i="2"/>
  <c r="R23" i="2"/>
  <c r="AL23" i="2" s="1"/>
  <c r="W23" i="2"/>
  <c r="AE23" i="2"/>
  <c r="Z23" i="2"/>
  <c r="X23" i="2"/>
  <c r="AO23" i="2" l="1"/>
  <c r="AP23" i="2"/>
  <c r="AM23" i="2"/>
  <c r="AN23" i="2"/>
  <c r="AH24" i="2"/>
  <c r="AI24" i="2"/>
  <c r="AJ24" i="2"/>
  <c r="AK24" i="2"/>
  <c r="AL24" i="2"/>
  <c r="W24" i="2"/>
  <c r="AD24" i="2"/>
  <c r="Y24" i="2"/>
  <c r="AE24" i="2"/>
  <c r="T24" i="2"/>
  <c r="AA24" i="2"/>
  <c r="X24" i="2"/>
  <c r="Q25" i="2"/>
  <c r="AG24" i="2"/>
  <c r="AB24" i="2"/>
  <c r="U24" i="2"/>
  <c r="R24" i="2"/>
  <c r="AM24" i="2" s="1"/>
  <c r="Z24" i="2"/>
  <c r="S24" i="2"/>
  <c r="AC24" i="2"/>
  <c r="V24" i="2"/>
  <c r="AF24" i="2"/>
  <c r="AH25" i="2" l="1"/>
  <c r="AI25" i="2"/>
  <c r="AJ25" i="2"/>
  <c r="AK25" i="2"/>
  <c r="AL25" i="2"/>
  <c r="AM25" i="2"/>
  <c r="AP24" i="2"/>
  <c r="AO24" i="2"/>
  <c r="AN24" i="2"/>
  <c r="AG25" i="2"/>
  <c r="AA25" i="2"/>
  <c r="Y25" i="2"/>
  <c r="T25" i="2"/>
  <c r="R25" i="2"/>
  <c r="AP25" i="2" s="1"/>
  <c r="V25" i="2"/>
  <c r="AB25" i="2"/>
  <c r="AF25" i="2"/>
  <c r="X25" i="2"/>
  <c r="Z25" i="2"/>
  <c r="Q26" i="2"/>
  <c r="U25" i="2"/>
  <c r="W25" i="2"/>
  <c r="AC25" i="2"/>
  <c r="AD25" i="2"/>
  <c r="S25" i="2"/>
  <c r="AE25" i="2"/>
  <c r="AO25" i="2" l="1"/>
  <c r="AH26" i="2"/>
  <c r="AI26" i="2"/>
  <c r="AJ26" i="2"/>
  <c r="AK26" i="2"/>
  <c r="AL26" i="2"/>
  <c r="AM26" i="2"/>
  <c r="AN26" i="2"/>
  <c r="AN25" i="2"/>
  <c r="Q27" i="2"/>
  <c r="AD26" i="2"/>
  <c r="V26" i="2"/>
  <c r="AF26" i="2"/>
  <c r="W26" i="2"/>
  <c r="Y26" i="2"/>
  <c r="AG26" i="2"/>
  <c r="AC26" i="2"/>
  <c r="R26" i="2"/>
  <c r="AO26" i="2" s="1"/>
  <c r="AB26" i="2"/>
  <c r="Z26" i="2"/>
  <c r="AE26" i="2"/>
  <c r="X26" i="2"/>
  <c r="S26" i="2"/>
  <c r="AA26" i="2"/>
  <c r="U26" i="2"/>
  <c r="T26" i="2"/>
  <c r="AP26" i="2" l="1"/>
  <c r="AH27" i="2"/>
  <c r="AH28" i="2" s="1"/>
  <c r="AI27" i="2"/>
  <c r="AI28" i="2" s="1"/>
  <c r="AJ27" i="2"/>
  <c r="AJ28" i="2" s="1"/>
  <c r="AK27" i="2"/>
  <c r="AK28" i="2" s="1"/>
  <c r="AL27" i="2"/>
  <c r="AL28" i="2" s="1"/>
  <c r="AM27" i="2"/>
  <c r="AM28" i="2" s="1"/>
  <c r="AN27" i="2"/>
  <c r="AN28" i="2" s="1"/>
  <c r="AO27" i="2"/>
  <c r="AO28" i="2" s="1"/>
  <c r="R27" i="2"/>
  <c r="AP27" i="2" s="1"/>
  <c r="V27" i="2"/>
  <c r="V28" i="2" s="1"/>
  <c r="Y27" i="2"/>
  <c r="Y28" i="2" s="1"/>
  <c r="AD27" i="2"/>
  <c r="AD28" i="2" s="1"/>
  <c r="AG27" i="2"/>
  <c r="AG28" i="2" s="1"/>
  <c r="AB27" i="2"/>
  <c r="AB28" i="2" s="1"/>
  <c r="AF27" i="2"/>
  <c r="AF28" i="2" s="1"/>
  <c r="AA27" i="2"/>
  <c r="AA28" i="2" s="1"/>
  <c r="S27" i="2"/>
  <c r="S28" i="2" s="1"/>
  <c r="X27" i="2"/>
  <c r="X28" i="2" s="1"/>
  <c r="T27" i="2"/>
  <c r="T28" i="2" s="1"/>
  <c r="AE27" i="2"/>
  <c r="AE28" i="2" s="1"/>
  <c r="Z27" i="2"/>
  <c r="Z28" i="2" s="1"/>
  <c r="W27" i="2"/>
  <c r="W28" i="2" s="1"/>
  <c r="AC27" i="2"/>
  <c r="AC28" i="2" s="1"/>
  <c r="U27" i="2"/>
  <c r="U28" i="2" s="1"/>
  <c r="AP28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<sst xmlns="http://schemas.openxmlformats.org/spreadsheetml/2006/main" count="74" uniqueCount="33">
  <si>
    <t>Real Statistics Using Excel</t>
  </si>
  <si>
    <t>Updated</t>
  </si>
  <si>
    <t>Copyright © 2013 - 2023 Charles Zaiontz</t>
  </si>
  <si>
    <t>λ</t>
  </si>
  <si>
    <t>μ</t>
  </si>
  <si>
    <t>mean arrival rate</t>
  </si>
  <si>
    <t>mean service rate</t>
  </si>
  <si>
    <t>utilization</t>
  </si>
  <si>
    <t>mean # of customers in system</t>
  </si>
  <si>
    <t>mean # of customers in queue</t>
  </si>
  <si>
    <t>mean time customer waits in queue</t>
  </si>
  <si>
    <t>mean time customer remains in system</t>
  </si>
  <si>
    <t>Rho</t>
  </si>
  <si>
    <t>L</t>
  </si>
  <si>
    <t>Lq</t>
  </si>
  <si>
    <t>W</t>
  </si>
  <si>
    <t>Wq</t>
  </si>
  <si>
    <t>n</t>
  </si>
  <si>
    <t>pn</t>
  </si>
  <si>
    <t>Pn</t>
  </si>
  <si>
    <t>t</t>
  </si>
  <si>
    <t>M/D/1 Queueing Model</t>
  </si>
  <si>
    <t>k</t>
  </si>
  <si>
    <r>
      <t>k</t>
    </r>
    <r>
      <rPr>
        <sz val="11"/>
        <color theme="1"/>
        <rFont val="Calibri"/>
        <family val="2"/>
      </rPr>
      <t>ρ</t>
    </r>
  </si>
  <si>
    <t>Pk</t>
  </si>
  <si>
    <t>Pk-1</t>
  </si>
  <si>
    <t>P(wq&gt;t)</t>
  </si>
  <si>
    <t>P(w&gt;t)</t>
  </si>
  <si>
    <t>pk</t>
  </si>
  <si>
    <t>pk+1</t>
  </si>
  <si>
    <t>time</t>
  </si>
  <si>
    <t>probability that queueing time &gt; t</t>
  </si>
  <si>
    <t>probability that time in the system &gt;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</si>
</sst>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164" fontId="0" fillId="2" borderId="1" xfId="0" applyNumberFormat="1" applyFill="1" applyBorder="1"/>
    <xf numFmtId="0" fontId="0" fillId="2" borderId="3" xfId="0" applyFill="1" applyBorder="1"/>
    <xf numFmtId="0" fontId="0" fillId="0" borderId="5" xfId="0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2" borderId="6" xfId="0" applyFill="1" applyBorder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21</v>
      </c>
    </row>
    <row r="4" spans="1:2" x14ac:dyDescent="0.35">
      <c r="A4" t="s">
        <v>1</v>
      </c>
      <c r="B4" s="1">
        <v>44976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AFF9-0ABC-469F-9ADB-9942593EB798}">
  <sheetPr codeName="Sheet2"/>
  <dimension ref="A2:AP28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3" max="3" width="3.36328125" customWidth="1"/>
    <col min="4" max="4" width="16.08984375" customWidth="1"/>
    <col min="5" max="5" width="4.6328125" customWidth="1"/>
    <col min="6" max="6" width="7.2695312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35.6328125" customWidth="1"/>
    <col min="12" max="13" width="4.81640625" customWidth="1"/>
    <col min="14" max="15" width="8.7265625" customWidth="1"/>
    <col min="16" max="16" width="5.26953125" customWidth="1"/>
    <col min="17" max="18" width="4.6328125" customWidth="1"/>
    <col min="19" max="19" width="8.7265625" customWidth="1"/>
  </cols>
  <sheetData>
    <row r="2" spans="1:42" x14ac:dyDescent="0.35">
      <c r="A2" s="3" t="s">
        <v>3</v>
      </c>
      <c r="B2" s="7">
        <v>1.5</v>
      </c>
      <c r="D2" t="s">
        <v>5</v>
      </c>
      <c r="F2" t="s">
        <v>13</v>
      </c>
      <c r="G2" s="6">
        <f>G3+G6</f>
        <v>1.875</v>
      </c>
      <c r="I2" t="s">
        <v>8</v>
      </c>
      <c r="K2" t="e" cm="1">
        <f t="array" aca="1" ref="K2" ca="1">FTEXT(G2)</f>
        <v>#NAME?</v>
      </c>
      <c r="M2" s="9" t="s">
        <v>17</v>
      </c>
      <c r="N2" s="9" t="s">
        <v>18</v>
      </c>
      <c r="O2" s="9" t="s">
        <v>19</v>
      </c>
      <c r="Q2" s="9" t="s">
        <v>22</v>
      </c>
      <c r="R2" s="9" t="s">
        <v>23</v>
      </c>
      <c r="S2" s="9">
        <v>2</v>
      </c>
      <c r="T2" s="9">
        <f>S2+1</f>
        <v>3</v>
      </c>
      <c r="U2" s="9">
        <f t="shared" ref="U2:X2" si="0">T2+1</f>
        <v>4</v>
      </c>
      <c r="V2" s="9">
        <f t="shared" si="0"/>
        <v>5</v>
      </c>
      <c r="W2" s="9">
        <f t="shared" si="0"/>
        <v>6</v>
      </c>
      <c r="X2" s="9">
        <f t="shared" si="0"/>
        <v>7</v>
      </c>
      <c r="Y2" s="9">
        <f t="shared" ref="Y2:AA2" si="1">X2+1</f>
        <v>8</v>
      </c>
      <c r="Z2" s="9">
        <f t="shared" si="1"/>
        <v>9</v>
      </c>
      <c r="AA2" s="9">
        <f t="shared" si="1"/>
        <v>10</v>
      </c>
      <c r="AB2" s="9">
        <f t="shared" ref="AB2:AG2" si="2">AA2+1</f>
        <v>11</v>
      </c>
      <c r="AC2" s="9">
        <f t="shared" si="2"/>
        <v>12</v>
      </c>
      <c r="AD2" s="9">
        <f t="shared" si="2"/>
        <v>13</v>
      </c>
      <c r="AE2" s="9">
        <f t="shared" si="2"/>
        <v>14</v>
      </c>
      <c r="AF2" s="9">
        <f t="shared" si="2"/>
        <v>15</v>
      </c>
      <c r="AG2" s="9">
        <f t="shared" si="2"/>
        <v>16</v>
      </c>
      <c r="AH2" s="9">
        <f t="shared" ref="AH2:AP2" si="3">AG2+1</f>
        <v>17</v>
      </c>
      <c r="AI2" s="9">
        <f t="shared" si="3"/>
        <v>18</v>
      </c>
      <c r="AJ2" s="9">
        <f t="shared" si="3"/>
        <v>19</v>
      </c>
      <c r="AK2" s="9">
        <f t="shared" si="3"/>
        <v>20</v>
      </c>
      <c r="AL2" s="9">
        <f t="shared" si="3"/>
        <v>21</v>
      </c>
      <c r="AM2" s="9">
        <f t="shared" si="3"/>
        <v>22</v>
      </c>
      <c r="AN2" s="9">
        <f t="shared" si="3"/>
        <v>23</v>
      </c>
      <c r="AO2" s="9">
        <f t="shared" si="3"/>
        <v>24</v>
      </c>
      <c r="AP2" s="9">
        <f t="shared" si="3"/>
        <v>25</v>
      </c>
    </row>
    <row r="3" spans="1:42" x14ac:dyDescent="0.35">
      <c r="A3" s="3" t="s">
        <v>4</v>
      </c>
      <c r="B3" s="8">
        <v>2</v>
      </c>
      <c r="D3" t="s">
        <v>6</v>
      </c>
      <c r="F3" t="s">
        <v>14</v>
      </c>
      <c r="G3" s="4">
        <f>G6^2/(2*(1-G6))</f>
        <v>1.125</v>
      </c>
      <c r="I3" t="s">
        <v>9</v>
      </c>
      <c r="K3" t="e" cm="1">
        <f t="array" aca="1" ref="K3" ca="1">FTEXT(G3)</f>
        <v>#NAME?</v>
      </c>
      <c r="M3">
        <v>0</v>
      </c>
      <c r="N3">
        <f>1-G6</f>
        <v>0.25</v>
      </c>
      <c r="O3">
        <f>N3</f>
        <v>0.25</v>
      </c>
      <c r="Q3">
        <v>1</v>
      </c>
      <c r="R3">
        <f t="shared" ref="R3:R14" si="4">Q3*G$6</f>
        <v>0.75</v>
      </c>
      <c r="S3">
        <f t="shared" ref="S3:AP3" si="5">IF($Q3&lt;=S$2,(-1)^(S$2-$Q3)*EXP($R3)*($R3+S$2-$Q3)*$R3^(S$2-$Q3-1)/FACT(S$2-$Q3),"")</f>
        <v>-3.7047500290721809</v>
      </c>
      <c r="T3">
        <f t="shared" si="5"/>
        <v>2.183156267131821</v>
      </c>
      <c r="U3">
        <f t="shared" si="5"/>
        <v>-0.74425781834039351</v>
      </c>
      <c r="V3">
        <f t="shared" si="5"/>
        <v>0.17676123185584344</v>
      </c>
      <c r="W3">
        <f t="shared" si="5"/>
        <v>-3.2096118415929471E-2</v>
      </c>
      <c r="X3">
        <f t="shared" si="5"/>
        <v>4.7097565066853021E-3</v>
      </c>
      <c r="Y3">
        <f t="shared" si="5"/>
        <v>-5.7937480836208085E-4</v>
      </c>
      <c r="Z3">
        <f t="shared" si="5"/>
        <v>6.1324954514131537E-5</v>
      </c>
      <c r="AA3">
        <f t="shared" si="5"/>
        <v>-5.6944600620264999E-6</v>
      </c>
      <c r="AB3">
        <f t="shared" si="5"/>
        <v>4.7088804359065285E-7</v>
      </c>
      <c r="AC3">
        <f t="shared" si="5"/>
        <v>-3.5092607899726251E-8</v>
      </c>
      <c r="AD3">
        <f t="shared" si="5"/>
        <v>2.3799508017101575E-9</v>
      </c>
      <c r="AE3">
        <f t="shared" si="5"/>
        <v>-1.4807386209735146E-10</v>
      </c>
      <c r="AF3">
        <f t="shared" si="5"/>
        <v>8.5094394776724689E-12</v>
      </c>
      <c r="AG3">
        <f t="shared" si="5"/>
        <v>-4.5431753143505558E-13</v>
      </c>
      <c r="AH3">
        <f t="shared" si="5"/>
        <v>2.2648269796241613E-14</v>
      </c>
      <c r="AI3">
        <f t="shared" si="5"/>
        <v>-1.0588414105793377E-15</v>
      </c>
      <c r="AJ3">
        <f t="shared" si="5"/>
        <v>4.6603935324794794E-17</v>
      </c>
      <c r="AK3">
        <f t="shared" si="5"/>
        <v>-1.9377425740309415E-18</v>
      </c>
      <c r="AL3">
        <f t="shared" si="5"/>
        <v>7.6344604578117791E-20</v>
      </c>
      <c r="AM3">
        <f t="shared" si="5"/>
        <v>-2.8579950939312599E-21</v>
      </c>
      <c r="AN3">
        <f t="shared" si="5"/>
        <v>1.0191126706416327E-22</v>
      </c>
      <c r="AO3">
        <f t="shared" si="5"/>
        <v>-3.4692679303973394E-24</v>
      </c>
      <c r="AP3">
        <f t="shared" si="5"/>
        <v>1.1297944904912391E-25</v>
      </c>
    </row>
    <row r="4" spans="1:42" x14ac:dyDescent="0.35">
      <c r="A4" s="3"/>
      <c r="F4" t="s">
        <v>15</v>
      </c>
      <c r="G4" s="4">
        <f>G2/B2</f>
        <v>1.25</v>
      </c>
      <c r="I4" t="s">
        <v>11</v>
      </c>
      <c r="K4" t="e" cm="1">
        <f t="array" aca="1" ref="K4" ca="1">FTEXT(G4)</f>
        <v>#NAME?</v>
      </c>
      <c r="M4">
        <f>M3+1</f>
        <v>1</v>
      </c>
      <c r="N4">
        <f>N3*(EXP(G6)-1)</f>
        <v>0.2792500041531687</v>
      </c>
      <c r="O4">
        <f>O3+N4</f>
        <v>0.5292500041531687</v>
      </c>
      <c r="Q4">
        <f t="shared" ref="Q4:Q27" si="6">Q3+1</f>
        <v>2</v>
      </c>
      <c r="R4">
        <f t="shared" si="4"/>
        <v>1.5</v>
      </c>
      <c r="S4">
        <f t="shared" ref="S4:AH19" si="7">IF($Q4&lt;=S$2,(-1)^(S$2-$Q4)*EXP($R4)*($R4+S$2-$Q4)*$R4^(S$2-$Q4-1)/FACT(S$2-$Q4),"")</f>
        <v>4.4816890703380645</v>
      </c>
      <c r="T4">
        <f t="shared" si="7"/>
        <v>-11.204222675845161</v>
      </c>
      <c r="U4">
        <f t="shared" si="7"/>
        <v>11.764433809637421</v>
      </c>
      <c r="V4">
        <f t="shared" si="7"/>
        <v>-7.5628503061954833</v>
      </c>
      <c r="W4">
        <f t="shared" si="7"/>
        <v>3.4663063903395965</v>
      </c>
      <c r="X4">
        <f t="shared" si="7"/>
        <v>-1.2289631747567662</v>
      </c>
      <c r="Y4">
        <f t="shared" si="7"/>
        <v>0.35450860810291329</v>
      </c>
      <c r="Z4">
        <f t="shared" si="7"/>
        <v>-8.6094947682136089E-2</v>
      </c>
      <c r="AA4">
        <f t="shared" si="7"/>
        <v>1.8041955948094695E-2</v>
      </c>
      <c r="AB4">
        <f t="shared" si="7"/>
        <v>-3.3235182009648122E-3</v>
      </c>
      <c r="AC4">
        <f t="shared" si="7"/>
        <v>5.4600656158707624E-4</v>
      </c>
      <c r="AD4">
        <f t="shared" si="7"/>
        <v>-8.0929826322195114E-5</v>
      </c>
      <c r="AE4">
        <f t="shared" si="7"/>
        <v>1.0925526553496339E-5</v>
      </c>
      <c r="AF4">
        <f t="shared" si="7"/>
        <v>-1.3540182480828796E-6</v>
      </c>
      <c r="AG4">
        <f t="shared" si="7"/>
        <v>1.5507844466959088E-7</v>
      </c>
      <c r="AH4">
        <f t="shared" si="7"/>
        <v>-1.6508350561601611E-8</v>
      </c>
      <c r="AI4">
        <f t="shared" ref="AI4:AP13" si="8">IF($Q4&lt;=AI$2,(-1)^(AI$2-$Q4)*EXP($R4)*($R4+AI$2-$Q4)*$R4^(AI$2-$Q4-1)/FACT(AI$2-$Q4),"")</f>
        <v>1.6414553115228875E-9</v>
      </c>
      <c r="AJ4">
        <f t="shared" si="8"/>
        <v>-1.5311053746137857E-10</v>
      </c>
      <c r="AK4">
        <f t="shared" si="8"/>
        <v>1.3448898560796765E-11</v>
      </c>
      <c r="AL4">
        <f t="shared" si="8"/>
        <v>-1.1162041315641041E-12</v>
      </c>
      <c r="AM4">
        <f t="shared" si="8"/>
        <v>8.7798983519371595E-14</v>
      </c>
      <c r="AN4">
        <f t="shared" si="8"/>
        <v>-6.563046940816814E-15</v>
      </c>
      <c r="AO4">
        <f t="shared" si="8"/>
        <v>4.6736849427028829E-16</v>
      </c>
      <c r="AP4">
        <f t="shared" si="8"/>
        <v>-3.1777598824113035E-17</v>
      </c>
    </row>
    <row r="5" spans="1:42" x14ac:dyDescent="0.35">
      <c r="A5" s="3"/>
      <c r="F5" t="s">
        <v>16</v>
      </c>
      <c r="G5" s="4">
        <f>G3/B2</f>
        <v>0.75</v>
      </c>
      <c r="I5" t="s">
        <v>10</v>
      </c>
      <c r="K5" t="e" cm="1">
        <f t="array" aca="1" ref="K5" ca="1">FTEXT(G5)</f>
        <v>#NAME?</v>
      </c>
      <c r="M5">
        <f t="shared" ref="M5:M18" si="9">M4+1</f>
        <v>2</v>
      </c>
      <c r="N5" cm="1">
        <f t="array" ref="N5:N18">TRANSPOSE(S28:AF28)</f>
        <v>0.19423476031647091</v>
      </c>
      <c r="O5">
        <f t="shared" ref="O5:O18" si="10">O4+N5</f>
        <v>0.72348476446963961</v>
      </c>
      <c r="Q5">
        <f t="shared" si="6"/>
        <v>3</v>
      </c>
      <c r="R5">
        <f t="shared" si="4"/>
        <v>2.25</v>
      </c>
      <c r="S5" t="str">
        <f t="shared" si="7"/>
        <v/>
      </c>
      <c r="T5">
        <f t="shared" si="7"/>
        <v>9.4877358363585262</v>
      </c>
      <c r="U5">
        <f t="shared" si="7"/>
        <v>-30.835141468165212</v>
      </c>
      <c r="V5">
        <f t="shared" si="7"/>
        <v>45.363236967589202</v>
      </c>
      <c r="W5">
        <f t="shared" si="7"/>
        <v>-42.027704837619403</v>
      </c>
      <c r="X5">
        <f t="shared" si="7"/>
        <v>28.14355234662014</v>
      </c>
      <c r="Y5">
        <f t="shared" si="7"/>
        <v>-14.690934324935712</v>
      </c>
      <c r="Z5">
        <f t="shared" si="7"/>
        <v>6.2689762852096367</v>
      </c>
      <c r="AA5">
        <f t="shared" si="7"/>
        <v>-2.2592739209684076</v>
      </c>
      <c r="AB5">
        <f t="shared" si="7"/>
        <v>0.70411492976126899</v>
      </c>
      <c r="AC5">
        <f t="shared" si="7"/>
        <v>-0.19320226731254334</v>
      </c>
      <c r="AD5">
        <f t="shared" si="7"/>
        <v>4.7334555491573116E-2</v>
      </c>
      <c r="AE5">
        <f t="shared" si="7"/>
        <v>-1.0472441080463996E-2</v>
      </c>
      <c r="AF5">
        <f t="shared" si="7"/>
        <v>2.1117776235369612E-3</v>
      </c>
      <c r="AG5">
        <f t="shared" si="7"/>
        <v>-3.9114909423812141E-4</v>
      </c>
      <c r="AH5">
        <f t="shared" ref="AH5:AH27" si="11">IF($Q5&lt;=AH$2,(-1)^(AH$2-$Q5)*EXP($R5)*($R5+AH$2-$Q5)*$R5^(AH$2-$Q5-1)/FACT(AH$2-$Q5),"")</f>
        <v>6.6985427438319978E-5</v>
      </c>
      <c r="AI5">
        <f t="shared" si="8"/>
        <v>-1.0666141138255565E-5</v>
      </c>
      <c r="AJ5">
        <f t="shared" si="8"/>
        <v>1.5868783351073158E-6</v>
      </c>
      <c r="AK5">
        <f t="shared" si="8"/>
        <v>-2.2153639932098504E-7</v>
      </c>
      <c r="AL5">
        <f t="shared" si="8"/>
        <v>2.9130597962661989E-8</v>
      </c>
      <c r="AM5">
        <f t="shared" si="8"/>
        <v>-3.6200304485764173E-9</v>
      </c>
      <c r="AN5">
        <f t="shared" si="8"/>
        <v>4.264182925455456E-10</v>
      </c>
      <c r="AO5">
        <f t="shared" si="8"/>
        <v>-4.7741052817097599E-11</v>
      </c>
      <c r="AP5">
        <f t="shared" si="8"/>
        <v>5.0926123056361455E-12</v>
      </c>
    </row>
    <row r="6" spans="1:42" x14ac:dyDescent="0.35">
      <c r="A6" s="3"/>
      <c r="F6" t="s">
        <v>12</v>
      </c>
      <c r="G6" s="5">
        <f>B2/B3</f>
        <v>0.75</v>
      </c>
      <c r="I6" t="s">
        <v>7</v>
      </c>
      <c r="K6" t="e" cm="1">
        <f t="array" aca="1" ref="K6" ca="1">FTEXT(G6)</f>
        <v>#NAME?</v>
      </c>
      <c r="M6">
        <f t="shared" si="9"/>
        <v>3</v>
      </c>
      <c r="N6">
        <v>0.11666735691129659</v>
      </c>
      <c r="O6">
        <f t="shared" si="10"/>
        <v>0.8401521213809362</v>
      </c>
      <c r="Q6">
        <f t="shared" si="6"/>
        <v>4</v>
      </c>
      <c r="R6">
        <f t="shared" si="4"/>
        <v>3</v>
      </c>
      <c r="S6" t="str">
        <f t="shared" si="7"/>
        <v/>
      </c>
      <c r="T6" t="str">
        <f t="shared" si="7"/>
        <v/>
      </c>
      <c r="U6">
        <f t="shared" si="7"/>
        <v>20.085536923187668</v>
      </c>
      <c r="V6">
        <f t="shared" si="7"/>
        <v>-80.342147692750672</v>
      </c>
      <c r="W6">
        <f t="shared" si="7"/>
        <v>150.64152692390752</v>
      </c>
      <c r="X6">
        <f t="shared" si="7"/>
        <v>-180.76983230868902</v>
      </c>
      <c r="Y6">
        <f t="shared" si="7"/>
        <v>158.17360327010286</v>
      </c>
      <c r="Z6">
        <f t="shared" si="7"/>
        <v>-108.46189938521341</v>
      </c>
      <c r="AA6">
        <f t="shared" si="7"/>
        <v>61.009818404182546</v>
      </c>
      <c r="AB6">
        <f t="shared" si="7"/>
        <v>-29.052294478182166</v>
      </c>
      <c r="AC6">
        <f t="shared" si="7"/>
        <v>11.984071472250141</v>
      </c>
      <c r="AD6">
        <f t="shared" si="7"/>
        <v>-4.357844171727324</v>
      </c>
      <c r="AE6">
        <f t="shared" si="7"/>
        <v>1.4162993558113803</v>
      </c>
      <c r="AF6">
        <f t="shared" si="7"/>
        <v>-0.41597603457397186</v>
      </c>
      <c r="AG6">
        <f t="shared" si="7"/>
        <v>0.11142215211802819</v>
      </c>
      <c r="AH6">
        <f t="shared" si="11"/>
        <v>-2.7426991290591552E-2</v>
      </c>
      <c r="AI6">
        <f t="shared" si="8"/>
        <v>6.2445381956257552E-3</v>
      </c>
      <c r="AJ6">
        <f t="shared" si="8"/>
        <v>-1.322372794367807E-3</v>
      </c>
      <c r="AK6">
        <f t="shared" si="8"/>
        <v>2.6171961555196183E-4</v>
      </c>
      <c r="AL6">
        <f t="shared" si="8"/>
        <v>-4.8616646851757613E-5</v>
      </c>
      <c r="AM6">
        <f t="shared" si="8"/>
        <v>8.5079131990575817E-6</v>
      </c>
      <c r="AN6">
        <f t="shared" si="8"/>
        <v>-1.4073239878140361E-6</v>
      </c>
      <c r="AO6">
        <f t="shared" si="8"/>
        <v>2.2069398899811021E-7</v>
      </c>
      <c r="AP6">
        <f t="shared" si="8"/>
        <v>-3.2898482832016426E-8</v>
      </c>
    </row>
    <row r="7" spans="1:42" x14ac:dyDescent="0.35">
      <c r="M7">
        <f t="shared" si="9"/>
        <v>4</v>
      </c>
      <c r="N7">
        <v>6.7642861579870761E-2</v>
      </c>
      <c r="O7">
        <f t="shared" si="10"/>
        <v>0.90779498296080696</v>
      </c>
      <c r="Q7">
        <f t="shared" si="6"/>
        <v>5</v>
      </c>
      <c r="R7">
        <f t="shared" si="4"/>
        <v>3.75</v>
      </c>
      <c r="S7" t="str">
        <f t="shared" si="7"/>
        <v/>
      </c>
      <c r="T7" t="str">
        <f t="shared" si="7"/>
        <v/>
      </c>
      <c r="U7" t="str">
        <f t="shared" si="7"/>
        <v/>
      </c>
      <c r="V7">
        <f t="shared" si="7"/>
        <v>42.521082000062783</v>
      </c>
      <c r="W7">
        <f t="shared" si="7"/>
        <v>-201.97513950029821</v>
      </c>
      <c r="X7">
        <f t="shared" si="7"/>
        <v>458.43041531317687</v>
      </c>
      <c r="Y7">
        <f t="shared" si="7"/>
        <v>-672.69680507911823</v>
      </c>
      <c r="Z7">
        <f t="shared" si="7"/>
        <v>724.08336657821758</v>
      </c>
      <c r="AA7">
        <f t="shared" si="7"/>
        <v>-613.13510879607145</v>
      </c>
      <c r="AB7">
        <f t="shared" si="7"/>
        <v>427.00480791154973</v>
      </c>
      <c r="AC7">
        <f t="shared" si="7"/>
        <v>-252.21437829940433</v>
      </c>
      <c r="AD7">
        <f t="shared" si="7"/>
        <v>129.22320981183142</v>
      </c>
      <c r="AE7">
        <f t="shared" si="7"/>
        <v>-58.425387414923783</v>
      </c>
      <c r="AF7">
        <f t="shared" si="7"/>
        <v>23.627914028094178</v>
      </c>
      <c r="AG7">
        <f t="shared" si="7"/>
        <v>-8.6407867416790705</v>
      </c>
      <c r="AH7">
        <f t="shared" si="11"/>
        <v>2.8833133724882485</v>
      </c>
      <c r="AI7">
        <f t="shared" si="8"/>
        <v>-0.88453294851974662</v>
      </c>
      <c r="AJ7">
        <f t="shared" si="8"/>
        <v>0.25107345153878735</v>
      </c>
      <c r="AK7">
        <f t="shared" si="8"/>
        <v>-6.6304608681017799E-2</v>
      </c>
      <c r="AL7">
        <f t="shared" si="8"/>
        <v>1.6368950268126268E-2</v>
      </c>
      <c r="AM7">
        <f t="shared" si="8"/>
        <v>-3.7936230610233069E-3</v>
      </c>
      <c r="AN7">
        <f t="shared" si="8"/>
        <v>8.2842672266322207E-4</v>
      </c>
      <c r="AO7">
        <f t="shared" si="8"/>
        <v>-1.7102275808156356E-4</v>
      </c>
      <c r="AP7">
        <f t="shared" si="8"/>
        <v>3.3476295366240122E-5</v>
      </c>
    </row>
    <row r="8" spans="1:42" x14ac:dyDescent="0.35">
      <c r="F8" t="s">
        <v>20</v>
      </c>
      <c r="G8" s="13">
        <v>0.8</v>
      </c>
      <c r="I8" t="s">
        <v>30</v>
      </c>
      <c r="M8">
        <f t="shared" si="9"/>
        <v>5</v>
      </c>
      <c r="N8">
        <v>3.9020550140419274E-2</v>
      </c>
      <c r="O8">
        <f t="shared" si="10"/>
        <v>0.94681553310122624</v>
      </c>
      <c r="Q8">
        <f t="shared" si="6"/>
        <v>6</v>
      </c>
      <c r="R8">
        <f t="shared" si="4"/>
        <v>4.5</v>
      </c>
      <c r="S8" t="str">
        <f t="shared" si="7"/>
        <v/>
      </c>
      <c r="T8" t="str">
        <f t="shared" si="7"/>
        <v/>
      </c>
      <c r="U8" t="str">
        <f t="shared" si="7"/>
        <v/>
      </c>
      <c r="V8" t="str">
        <f t="shared" si="7"/>
        <v/>
      </c>
      <c r="W8">
        <f t="shared" si="7"/>
        <v>90.017131300521797</v>
      </c>
      <c r="X8">
        <f t="shared" si="7"/>
        <v>-495.09422215286997</v>
      </c>
      <c r="Y8">
        <f t="shared" si="7"/>
        <v>1316.5005452701314</v>
      </c>
      <c r="Z8">
        <f t="shared" si="7"/>
        <v>-2278.5586360444581</v>
      </c>
      <c r="AA8">
        <f t="shared" si="7"/>
        <v>2905.1622609566843</v>
      </c>
      <c r="AB8">
        <f t="shared" si="7"/>
        <v>-2922.251450727018</v>
      </c>
      <c r="AC8">
        <f t="shared" si="7"/>
        <v>2422.3926499447648</v>
      </c>
      <c r="AD8">
        <f t="shared" si="7"/>
        <v>-1705.5621718998855</v>
      </c>
      <c r="AE8">
        <f t="shared" si="7"/>
        <v>1042.8029583627017</v>
      </c>
      <c r="AF8">
        <f t="shared" si="7"/>
        <v>-563.11359751585883</v>
      </c>
      <c r="AG8">
        <f t="shared" si="7"/>
        <v>272.17157213266512</v>
      </c>
      <c r="AH8">
        <f t="shared" si="11"/>
        <v>-119.02173765676109</v>
      </c>
      <c r="AI8">
        <f t="shared" si="8"/>
        <v>47.512709790400592</v>
      </c>
      <c r="AJ8">
        <f t="shared" si="8"/>
        <v>-17.443477370601617</v>
      </c>
      <c r="AK8">
        <f t="shared" si="8"/>
        <v>5.9272224126636113</v>
      </c>
      <c r="AL8">
        <f t="shared" si="8"/>
        <v>-1.8742838440044389</v>
      </c>
      <c r="AM8">
        <f t="shared" si="8"/>
        <v>0.55417527118400478</v>
      </c>
      <c r="AN8">
        <f t="shared" si="8"/>
        <v>-0.15384923238752501</v>
      </c>
      <c r="AO8">
        <f t="shared" si="8"/>
        <v>4.0251252659526893E-2</v>
      </c>
      <c r="AP8">
        <f t="shared" si="8"/>
        <v>-9.9568888157777063E-3</v>
      </c>
    </row>
    <row r="9" spans="1:42" x14ac:dyDescent="0.35">
      <c r="M9">
        <f t="shared" si="9"/>
        <v>6</v>
      </c>
      <c r="N9">
        <v>2.2506039608842343E-2</v>
      </c>
      <c r="O9">
        <f t="shared" si="10"/>
        <v>0.96932157271006858</v>
      </c>
      <c r="Q9">
        <f t="shared" si="6"/>
        <v>7</v>
      </c>
      <c r="R9">
        <f t="shared" si="4"/>
        <v>5.25</v>
      </c>
      <c r="S9" t="str">
        <f t="shared" si="7"/>
        <v/>
      </c>
      <c r="T9" t="str">
        <f t="shared" si="7"/>
        <v/>
      </c>
      <c r="U9" t="str">
        <f t="shared" si="7"/>
        <v/>
      </c>
      <c r="V9" t="str">
        <f t="shared" si="7"/>
        <v/>
      </c>
      <c r="W9" t="str">
        <f t="shared" si="7"/>
        <v/>
      </c>
      <c r="X9">
        <f t="shared" si="7"/>
        <v>190.56626845862999</v>
      </c>
      <c r="Y9">
        <f t="shared" si="7"/>
        <v>-1191.0391778664375</v>
      </c>
      <c r="Z9">
        <f t="shared" si="7"/>
        <v>3626.7142966033025</v>
      </c>
      <c r="AA9">
        <f t="shared" si="7"/>
        <v>-7222.1638147876101</v>
      </c>
      <c r="AB9">
        <f t="shared" si="7"/>
        <v>10628.070613806767</v>
      </c>
      <c r="AC9">
        <f t="shared" si="7"/>
        <v>-12365.903781740035</v>
      </c>
      <c r="AD9">
        <f t="shared" si="7"/>
        <v>11875.791741610095</v>
      </c>
      <c r="AE9">
        <f t="shared" si="7"/>
        <v>-9698.5632556482433</v>
      </c>
      <c r="AF9">
        <f t="shared" si="7"/>
        <v>6884.2480252146015</v>
      </c>
      <c r="AG9">
        <f t="shared" si="7"/>
        <v>-4318.8914497808591</v>
      </c>
      <c r="AH9">
        <f t="shared" si="11"/>
        <v>2426.5350645479298</v>
      </c>
      <c r="AI9">
        <f t="shared" si="8"/>
        <v>-1234.0612381177066</v>
      </c>
      <c r="AJ9">
        <f t="shared" si="8"/>
        <v>573.12651731812718</v>
      </c>
      <c r="AK9">
        <f t="shared" si="8"/>
        <v>-244.87261734913295</v>
      </c>
      <c r="AL9">
        <f t="shared" si="8"/>
        <v>96.858860629537176</v>
      </c>
      <c r="AM9">
        <f t="shared" si="8"/>
        <v>-35.661671413602328</v>
      </c>
      <c r="AN9">
        <f t="shared" si="8"/>
        <v>12.279337089753115</v>
      </c>
      <c r="AO9">
        <f t="shared" si="8"/>
        <v>-3.970602252724666</v>
      </c>
      <c r="AP9">
        <f t="shared" si="8"/>
        <v>1.2101414169118714</v>
      </c>
    </row>
    <row r="10" spans="1:42" x14ac:dyDescent="0.35">
      <c r="F10" t="s">
        <v>22</v>
      </c>
      <c r="G10" s="6">
        <f>INT(G8*B3)</f>
        <v>1</v>
      </c>
      <c r="K10" t="e" cm="1">
        <f t="array" aca="1" ref="K10" ca="1">FTEXT(G10)</f>
        <v>#NAME?</v>
      </c>
      <c r="M10">
        <f t="shared" si="9"/>
        <v>7</v>
      </c>
      <c r="N10">
        <v>1.298205965448318E-2</v>
      </c>
      <c r="O10">
        <f t="shared" si="10"/>
        <v>0.98230363236455176</v>
      </c>
      <c r="Q10">
        <f t="shared" si="6"/>
        <v>8</v>
      </c>
      <c r="R10">
        <f t="shared" si="4"/>
        <v>6</v>
      </c>
      <c r="S10" t="str">
        <f t="shared" si="7"/>
        <v/>
      </c>
      <c r="T10" t="str">
        <f t="shared" si="7"/>
        <v/>
      </c>
      <c r="U10" t="str">
        <f t="shared" si="7"/>
        <v/>
      </c>
      <c r="V10" t="str">
        <f t="shared" si="7"/>
        <v/>
      </c>
      <c r="W10" t="str">
        <f t="shared" si="7"/>
        <v/>
      </c>
      <c r="X10" t="str">
        <f t="shared" si="7"/>
        <v/>
      </c>
      <c r="Y10">
        <f t="shared" si="7"/>
        <v>403.42879349273505</v>
      </c>
      <c r="Z10">
        <f t="shared" si="7"/>
        <v>-2824.0015544491457</v>
      </c>
      <c r="AA10">
        <f t="shared" si="7"/>
        <v>9682.2910438256422</v>
      </c>
      <c r="AB10">
        <f t="shared" si="7"/>
        <v>-21785.154848607697</v>
      </c>
      <c r="AC10">
        <f t="shared" si="7"/>
        <v>36308.591414346163</v>
      </c>
      <c r="AD10">
        <f t="shared" si="7"/>
        <v>-47927.340666936929</v>
      </c>
      <c r="AE10">
        <f t="shared" si="7"/>
        <v>52284.37163665847</v>
      </c>
      <c r="AF10">
        <f t="shared" si="7"/>
        <v>-48549.773662611435</v>
      </c>
      <c r="AG10">
        <f t="shared" si="7"/>
        <v>39213.278727493846</v>
      </c>
      <c r="AH10">
        <f t="shared" si="11"/>
        <v>-28009.484805352753</v>
      </c>
      <c r="AI10">
        <f t="shared" si="8"/>
        <v>17926.070275425762</v>
      </c>
      <c r="AJ10">
        <f t="shared" si="8"/>
        <v>-10388.972545985385</v>
      </c>
      <c r="AK10">
        <f t="shared" si="8"/>
        <v>5500.0442890510858</v>
      </c>
      <c r="AL10">
        <f t="shared" si="8"/>
        <v>-2679.508756204375</v>
      </c>
      <c r="AM10">
        <f t="shared" si="8"/>
        <v>1208.8009426485903</v>
      </c>
      <c r="AN10">
        <f t="shared" si="8"/>
        <v>-507.69639591240798</v>
      </c>
      <c r="AO10">
        <f t="shared" si="8"/>
        <v>199.45215553701738</v>
      </c>
      <c r="AP10">
        <f t="shared" si="8"/>
        <v>-73.594645625958293</v>
      </c>
    </row>
    <row r="11" spans="1:42" x14ac:dyDescent="0.35">
      <c r="F11" t="s">
        <v>25</v>
      </c>
      <c r="G11" s="4">
        <f ca="1">IF(G10&gt;0,OFFSET(O3,G10-1,0,1,1),"")</f>
        <v>0.25</v>
      </c>
      <c r="K11" t="e" cm="1">
        <f t="array" aca="1" ref="K11" ca="1">FTEXT(G11)</f>
        <v>#NAME?</v>
      </c>
      <c r="M11">
        <f t="shared" si="9"/>
        <v>8</v>
      </c>
      <c r="N11">
        <v>7.4884989431041049E-3</v>
      </c>
      <c r="O11">
        <f t="shared" si="10"/>
        <v>0.98979213130765586</v>
      </c>
      <c r="Q11">
        <f t="shared" si="6"/>
        <v>9</v>
      </c>
      <c r="R11">
        <f t="shared" si="4"/>
        <v>6.75</v>
      </c>
      <c r="S11" t="str">
        <f t="shared" si="7"/>
        <v/>
      </c>
      <c r="T11" t="str">
        <f t="shared" si="7"/>
        <v/>
      </c>
      <c r="U11" t="str">
        <f t="shared" si="7"/>
        <v/>
      </c>
      <c r="V11" t="str">
        <f t="shared" si="7"/>
        <v/>
      </c>
      <c r="W11" t="str">
        <f t="shared" si="7"/>
        <v/>
      </c>
      <c r="X11" t="str">
        <f t="shared" si="7"/>
        <v/>
      </c>
      <c r="Y11" t="str">
        <f t="shared" si="7"/>
        <v/>
      </c>
      <c r="Z11">
        <f t="shared" si="7"/>
        <v>854.05876252615155</v>
      </c>
      <c r="AA11">
        <f t="shared" si="7"/>
        <v>-6618.9554095776748</v>
      </c>
      <c r="AB11">
        <f t="shared" si="7"/>
        <v>25221.422830850413</v>
      </c>
      <c r="AC11">
        <f t="shared" si="7"/>
        <v>-63233.710097346397</v>
      </c>
      <c r="AD11">
        <f t="shared" si="7"/>
        <v>117651.18176765893</v>
      </c>
      <c r="AE11">
        <f t="shared" si="7"/>
        <v>-173603.89495716183</v>
      </c>
      <c r="AF11">
        <f t="shared" si="7"/>
        <v>211926.03134398212</v>
      </c>
      <c r="AG11">
        <f t="shared" si="7"/>
        <v>-220385.26368754439</v>
      </c>
      <c r="AH11">
        <f t="shared" si="11"/>
        <v>199473.7074171922</v>
      </c>
      <c r="AI11">
        <f t="shared" si="8"/>
        <v>-159748.01144851409</v>
      </c>
      <c r="AJ11">
        <f t="shared" si="8"/>
        <v>114676.25107554047</v>
      </c>
      <c r="AK11">
        <f t="shared" si="8"/>
        <v>-74570.68294159128</v>
      </c>
      <c r="AL11">
        <f t="shared" si="8"/>
        <v>44309.164599977215</v>
      </c>
      <c r="AM11">
        <f t="shared" si="8"/>
        <v>-24233.704638910618</v>
      </c>
      <c r="AN11">
        <f t="shared" si="8"/>
        <v>12275.707978254675</v>
      </c>
      <c r="AO11">
        <f t="shared" si="8"/>
        <v>-5790.2887632369939</v>
      </c>
      <c r="AP11">
        <f t="shared" si="8"/>
        <v>2555.0897074844283</v>
      </c>
    </row>
    <row r="12" spans="1:42" x14ac:dyDescent="0.35">
      <c r="F12" t="s">
        <v>24</v>
      </c>
      <c r="G12" s="4">
        <f ca="1">OFFSET(O3,G10,0,1,1)</f>
        <v>0.5292500041531687</v>
      </c>
      <c r="K12" t="e" cm="1">
        <f t="array" aca="1" ref="K12" ca="1">FTEXT(G12)</f>
        <v>#NAME?</v>
      </c>
      <c r="M12">
        <f t="shared" si="9"/>
        <v>9</v>
      </c>
      <c r="N12">
        <v>4.3196228340605103E-3</v>
      </c>
      <c r="O12">
        <f t="shared" si="10"/>
        <v>0.99411175414171637</v>
      </c>
      <c r="Q12">
        <f t="shared" si="6"/>
        <v>10</v>
      </c>
      <c r="R12">
        <f t="shared" si="4"/>
        <v>7.5</v>
      </c>
      <c r="S12" t="str">
        <f t="shared" si="7"/>
        <v/>
      </c>
      <c r="T12" t="str">
        <f t="shared" si="7"/>
        <v/>
      </c>
      <c r="U12" t="str">
        <f t="shared" si="7"/>
        <v/>
      </c>
      <c r="V12" t="str">
        <f t="shared" si="7"/>
        <v/>
      </c>
      <c r="W12" t="str">
        <f t="shared" si="7"/>
        <v/>
      </c>
      <c r="X12" t="str">
        <f t="shared" si="7"/>
        <v/>
      </c>
      <c r="Y12" t="str">
        <f t="shared" si="7"/>
        <v/>
      </c>
      <c r="Z12" t="str">
        <f t="shared" si="7"/>
        <v/>
      </c>
      <c r="AA12">
        <f t="shared" si="7"/>
        <v>1808.0424144560632</v>
      </c>
      <c r="AB12">
        <f t="shared" si="7"/>
        <v>-15368.360522876537</v>
      </c>
      <c r="AC12">
        <f t="shared" si="7"/>
        <v>64411.511014997253</v>
      </c>
      <c r="AD12">
        <f t="shared" si="7"/>
        <v>-177979.17517301874</v>
      </c>
      <c r="AE12">
        <f t="shared" si="7"/>
        <v>365492.94901602058</v>
      </c>
      <c r="AF12">
        <f t="shared" si="7"/>
        <v>-595912.41687394655</v>
      </c>
      <c r="AG12">
        <f t="shared" si="7"/>
        <v>804481.76277982793</v>
      </c>
      <c r="AH12">
        <f t="shared" si="11"/>
        <v>-925792.5047863099</v>
      </c>
      <c r="AI12">
        <f t="shared" si="8"/>
        <v>927787.74725352181</v>
      </c>
      <c r="AJ12">
        <f t="shared" si="8"/>
        <v>-823037.51772489829</v>
      </c>
      <c r="AK12">
        <f t="shared" si="8"/>
        <v>654688.93455389643</v>
      </c>
      <c r="AL12">
        <f t="shared" si="8"/>
        <v>-471886.18010053568</v>
      </c>
      <c r="AM12">
        <f t="shared" si="8"/>
        <v>310870.96324190695</v>
      </c>
      <c r="AN12">
        <f t="shared" si="8"/>
        <v>-188545.99841594952</v>
      </c>
      <c r="AO12">
        <f t="shared" si="8"/>
        <v>105933.94510303783</v>
      </c>
      <c r="AP12">
        <f t="shared" si="8"/>
        <v>-55430.552670194214</v>
      </c>
    </row>
    <row r="13" spans="1:42" x14ac:dyDescent="0.35">
      <c r="F13" t="s">
        <v>28</v>
      </c>
      <c r="G13" s="4">
        <f ca="1">OFFSET(N3,G10,0,1,1)</f>
        <v>0.2792500041531687</v>
      </c>
      <c r="K13" t="e" cm="1">
        <f t="array" aca="1" ref="K13" ca="1">FTEXT(G13)</f>
        <v>#NAME?</v>
      </c>
      <c r="M13">
        <f t="shared" si="9"/>
        <v>10</v>
      </c>
      <c r="N13">
        <v>2.4917054338970956E-3</v>
      </c>
      <c r="O13">
        <f t="shared" si="10"/>
        <v>0.99660345957561347</v>
      </c>
      <c r="Q13">
        <f t="shared" si="6"/>
        <v>11</v>
      </c>
      <c r="R13">
        <f t="shared" si="4"/>
        <v>8.25</v>
      </c>
      <c r="S13" t="str">
        <f t="shared" si="7"/>
        <v/>
      </c>
      <c r="T13" t="str">
        <f t="shared" si="7"/>
        <v/>
      </c>
      <c r="U13" t="str">
        <f t="shared" si="7"/>
        <v/>
      </c>
      <c r="V13" t="str">
        <f t="shared" si="7"/>
        <v/>
      </c>
      <c r="W13" t="str">
        <f t="shared" si="7"/>
        <v/>
      </c>
      <c r="X13" t="str">
        <f t="shared" si="7"/>
        <v/>
      </c>
      <c r="Y13" t="str">
        <f t="shared" si="7"/>
        <v/>
      </c>
      <c r="Z13" t="str">
        <f t="shared" si="7"/>
        <v/>
      </c>
      <c r="AA13" t="str">
        <f t="shared" si="7"/>
        <v/>
      </c>
      <c r="AB13">
        <f t="shared" si="7"/>
        <v>3827.6258214399068</v>
      </c>
      <c r="AC13">
        <f t="shared" si="7"/>
        <v>-35405.538848319135</v>
      </c>
      <c r="AD13">
        <f t="shared" si="7"/>
        <v>161836.80426275605</v>
      </c>
      <c r="AE13">
        <f t="shared" si="7"/>
        <v>-488470.84213453805</v>
      </c>
      <c r="AF13">
        <f t="shared" si="7"/>
        <v>1097024.09962715</v>
      </c>
      <c r="AG13">
        <f t="shared" si="7"/>
        <v>-1957852.1941304952</v>
      </c>
      <c r="AH13">
        <f t="shared" si="11"/>
        <v>2895220.1078297654</v>
      </c>
      <c r="AI13">
        <f t="shared" si="8"/>
        <v>-3651677.9931461886</v>
      </c>
      <c r="AJ13">
        <f t="shared" si="8"/>
        <v>4012730.1717718109</v>
      </c>
      <c r="AK13">
        <f t="shared" si="8"/>
        <v>-3904695.1286856467</v>
      </c>
      <c r="AL13">
        <f t="shared" si="8"/>
        <v>3408119.7699288861</v>
      </c>
      <c r="AM13">
        <f t="shared" si="8"/>
        <v>-2696149.544019084</v>
      </c>
      <c r="AN13">
        <f t="shared" si="8"/>
        <v>1949893.8666566592</v>
      </c>
      <c r="AO13">
        <f t="shared" si="8"/>
        <v>-1298540.4311424331</v>
      </c>
      <c r="AP13">
        <f t="shared" si="8"/>
        <v>801221.27022380813</v>
      </c>
    </row>
    <row r="14" spans="1:42" x14ac:dyDescent="0.35">
      <c r="F14" t="s">
        <v>29</v>
      </c>
      <c r="G14" s="5">
        <f ca="1">OFFSET(N3,G10+1,0,1,1)</f>
        <v>0.19423476031647091</v>
      </c>
      <c r="M14">
        <f t="shared" si="9"/>
        <v>11</v>
      </c>
      <c r="N14">
        <v>1.4373004125900479E-3</v>
      </c>
      <c r="O14">
        <f t="shared" si="10"/>
        <v>0.99804075998820352</v>
      </c>
      <c r="Q14">
        <f t="shared" si="6"/>
        <v>12</v>
      </c>
      <c r="R14">
        <f t="shared" si="4"/>
        <v>9</v>
      </c>
      <c r="S14" t="str">
        <f t="shared" si="7"/>
        <v/>
      </c>
      <c r="T14" t="str">
        <f t="shared" si="7"/>
        <v/>
      </c>
      <c r="U14" t="str">
        <f t="shared" si="7"/>
        <v/>
      </c>
      <c r="V14" t="str">
        <f t="shared" si="7"/>
        <v/>
      </c>
      <c r="W14" t="str">
        <f t="shared" si="7"/>
        <v/>
      </c>
      <c r="X14" t="str">
        <f t="shared" si="7"/>
        <v/>
      </c>
      <c r="Y14" t="str">
        <f t="shared" si="7"/>
        <v/>
      </c>
      <c r="Z14" t="str">
        <f t="shared" si="7"/>
        <v/>
      </c>
      <c r="AA14" t="str">
        <f t="shared" si="7"/>
        <v/>
      </c>
      <c r="AB14" t="str">
        <f t="shared" si="7"/>
        <v/>
      </c>
      <c r="AC14">
        <f t="shared" si="7"/>
        <v>8103.0839275753833</v>
      </c>
      <c r="AD14">
        <f t="shared" si="7"/>
        <v>-81030.839275753839</v>
      </c>
      <c r="AE14">
        <f t="shared" si="7"/>
        <v>401102.65441498149</v>
      </c>
      <c r="AF14">
        <f t="shared" si="7"/>
        <v>-1312699.5962672124</v>
      </c>
      <c r="AG14">
        <f t="shared" si="7"/>
        <v>3199705.2659013304</v>
      </c>
      <c r="AH14">
        <f t="shared" si="11"/>
        <v>-6202505.592362578</v>
      </c>
      <c r="AI14">
        <f t="shared" ref="AI14:AP27" si="12">IF($Q14&lt;=AI$2,(-1)^(AI$2-$Q14)*EXP($R14)*($R14+AI$2-$Q14)*$R14^(AI$2-$Q14-1)/FACT(AI$2-$Q14),"")</f>
        <v>9968312.5591541436</v>
      </c>
      <c r="AJ14">
        <f t="shared" si="12"/>
        <v>-13670828.652554255</v>
      </c>
      <c r="AK14">
        <f t="shared" si="12"/>
        <v>16340912.373756254</v>
      </c>
      <c r="AL14">
        <f t="shared" si="12"/>
        <v>-17302142.513388976</v>
      </c>
      <c r="AM14">
        <f t="shared" si="12"/>
        <v>16437035.387719527</v>
      </c>
      <c r="AN14">
        <f t="shared" si="12"/>
        <v>-14156298.420045527</v>
      </c>
      <c r="AO14">
        <f t="shared" si="12"/>
        <v>11148085.005785851</v>
      </c>
      <c r="AP14">
        <f t="shared" si="12"/>
        <v>-8085424.2899106182</v>
      </c>
    </row>
    <row r="15" spans="1:42" x14ac:dyDescent="0.35">
      <c r="M15">
        <f t="shared" si="9"/>
        <v>12</v>
      </c>
      <c r="N15">
        <v>8.2908375065926521E-4</v>
      </c>
      <c r="O15">
        <f t="shared" si="10"/>
        <v>0.99886984373886278</v>
      </c>
      <c r="Q15">
        <f t="shared" si="6"/>
        <v>13</v>
      </c>
      <c r="R15">
        <f t="shared" ref="R15:R26" si="13">Q15*G$6</f>
        <v>9.75</v>
      </c>
      <c r="S15" t="str">
        <f t="shared" si="7"/>
        <v/>
      </c>
      <c r="T15" t="str">
        <f t="shared" si="7"/>
        <v/>
      </c>
      <c r="U15" t="str">
        <f t="shared" si="7"/>
        <v/>
      </c>
      <c r="V15" t="str">
        <f t="shared" si="7"/>
        <v/>
      </c>
      <c r="W15" t="str">
        <f t="shared" si="7"/>
        <v/>
      </c>
      <c r="X15" t="str">
        <f t="shared" si="7"/>
        <v/>
      </c>
      <c r="Y15" t="str">
        <f t="shared" si="7"/>
        <v/>
      </c>
      <c r="Z15" t="str">
        <f t="shared" si="7"/>
        <v/>
      </c>
      <c r="AA15" t="str">
        <f t="shared" si="7"/>
        <v/>
      </c>
      <c r="AB15" t="str">
        <f t="shared" si="7"/>
        <v/>
      </c>
      <c r="AC15" t="str">
        <f t="shared" si="7"/>
        <v/>
      </c>
      <c r="AD15">
        <f t="shared" si="7"/>
        <v>17154.228809290984</v>
      </c>
      <c r="AE15">
        <f t="shared" si="7"/>
        <v>-184407.95969987809</v>
      </c>
      <c r="AF15">
        <f t="shared" si="7"/>
        <v>982615.66898219916</v>
      </c>
      <c r="AG15">
        <f t="shared" si="7"/>
        <v>-3465288.2368893512</v>
      </c>
      <c r="AH15">
        <f t="shared" si="11"/>
        <v>9109121.6521172281</v>
      </c>
      <c r="AI15">
        <f t="shared" si="12"/>
        <v>-19054626.292292494</v>
      </c>
      <c r="AJ15">
        <f t="shared" si="12"/>
        <v>33063006.214804135</v>
      </c>
      <c r="AK15">
        <f t="shared" si="12"/>
        <v>-48975983.695738778</v>
      </c>
      <c r="AL15">
        <f t="shared" si="12"/>
        <v>63253031.181670099</v>
      </c>
      <c r="AM15">
        <f t="shared" si="12"/>
        <v>-72384630.753671765</v>
      </c>
      <c r="AN15">
        <f t="shared" si="12"/>
        <v>74339015.784020901</v>
      </c>
      <c r="AO15">
        <f t="shared" si="12"/>
        <v>-69227673.789665028</v>
      </c>
      <c r="AP15">
        <f t="shared" si="12"/>
        <v>58958207.120565623</v>
      </c>
    </row>
    <row r="16" spans="1:42" x14ac:dyDescent="0.35">
      <c r="F16" t="s">
        <v>26</v>
      </c>
      <c r="G16" s="6">
        <f ca="1">1-(G12+G14*(G8*B3-G10))</f>
        <v>0.35420913965694878</v>
      </c>
      <c r="I16" t="s">
        <v>31</v>
      </c>
      <c r="K16" t="e" cm="1">
        <f t="array" aca="1" ref="K16" ca="1">FTEXT(G16)</f>
        <v>#NAME?</v>
      </c>
      <c r="M16">
        <f t="shared" si="9"/>
        <v>13</v>
      </c>
      <c r="N16">
        <v>4.7824370176385855E-4</v>
      </c>
      <c r="O16">
        <f t="shared" si="10"/>
        <v>0.99934808744062664</v>
      </c>
      <c r="Q16">
        <f t="shared" si="6"/>
        <v>14</v>
      </c>
      <c r="R16">
        <f t="shared" si="13"/>
        <v>10.5</v>
      </c>
      <c r="S16" t="str">
        <f t="shared" si="7"/>
        <v/>
      </c>
      <c r="T16" t="str">
        <f t="shared" si="7"/>
        <v/>
      </c>
      <c r="U16" t="str">
        <f t="shared" si="7"/>
        <v/>
      </c>
      <c r="V16" t="str">
        <f t="shared" si="7"/>
        <v/>
      </c>
      <c r="W16" t="str">
        <f t="shared" si="7"/>
        <v/>
      </c>
      <c r="X16" t="str">
        <f t="shared" si="7"/>
        <v/>
      </c>
      <c r="Y16" t="str">
        <f t="shared" si="7"/>
        <v/>
      </c>
      <c r="Z16" t="str">
        <f t="shared" si="7"/>
        <v/>
      </c>
      <c r="AA16" t="str">
        <f t="shared" si="7"/>
        <v/>
      </c>
      <c r="AB16" t="str">
        <f t="shared" si="7"/>
        <v/>
      </c>
      <c r="AC16" t="str">
        <f t="shared" si="7"/>
        <v/>
      </c>
      <c r="AD16" t="str">
        <f t="shared" si="7"/>
        <v/>
      </c>
      <c r="AE16">
        <f t="shared" si="7"/>
        <v>36315.502674246629</v>
      </c>
      <c r="AF16">
        <f t="shared" si="7"/>
        <v>-417628.28075383633</v>
      </c>
      <c r="AG16">
        <f t="shared" si="7"/>
        <v>2383204.8629974355</v>
      </c>
      <c r="AH16">
        <f t="shared" si="11"/>
        <v>-9008514.3821303062</v>
      </c>
      <c r="AI16">
        <f t="shared" si="12"/>
        <v>25399005.827395167</v>
      </c>
      <c r="AJ16">
        <f t="shared" si="12"/>
        <v>-57016388.943566397</v>
      </c>
      <c r="AK16">
        <f t="shared" si="12"/>
        <v>106216014.88680515</v>
      </c>
      <c r="AL16">
        <f t="shared" si="12"/>
        <v>-168980023.68355364</v>
      </c>
      <c r="AM16">
        <f t="shared" si="12"/>
        <v>234459782.86093068</v>
      </c>
      <c r="AN16">
        <f t="shared" si="12"/>
        <v>-288322165.41006339</v>
      </c>
      <c r="AO16">
        <f t="shared" si="12"/>
        <v>318263313.35649306</v>
      </c>
      <c r="AP16">
        <f t="shared" si="12"/>
        <v>-318616155.16730958</v>
      </c>
    </row>
    <row r="17" spans="6:42" x14ac:dyDescent="0.35">
      <c r="F17" t="s">
        <v>27</v>
      </c>
      <c r="G17" s="5">
        <f ca="1">IF(G8&lt;1/B3,1,1-(G11+G13*(G8*B3-G10)))</f>
        <v>0.58244999750809878</v>
      </c>
      <c r="I17" t="s">
        <v>32</v>
      </c>
      <c r="K17" t="e" cm="1">
        <f t="array" aca="1" ref="K17" ca="1">FTEXT(G17)</f>
        <v>#NAME?</v>
      </c>
      <c r="M17">
        <f t="shared" si="9"/>
        <v>14</v>
      </c>
      <c r="N17">
        <v>2.7586720898398198E-4</v>
      </c>
      <c r="O17">
        <f t="shared" si="10"/>
        <v>0.99962395464961062</v>
      </c>
      <c r="Q17">
        <f t="shared" si="6"/>
        <v>15</v>
      </c>
      <c r="R17">
        <f t="shared" si="13"/>
        <v>11.25</v>
      </c>
      <c r="S17" t="str">
        <f t="shared" si="7"/>
        <v/>
      </c>
      <c r="T17" t="str">
        <f t="shared" si="7"/>
        <v/>
      </c>
      <c r="U17" t="str">
        <f t="shared" si="7"/>
        <v/>
      </c>
      <c r="V17" t="str">
        <f t="shared" si="7"/>
        <v/>
      </c>
      <c r="W17" t="str">
        <f t="shared" si="7"/>
        <v/>
      </c>
      <c r="X17" t="str">
        <f t="shared" si="7"/>
        <v/>
      </c>
      <c r="Y17" t="str">
        <f t="shared" si="7"/>
        <v/>
      </c>
      <c r="Z17" t="str">
        <f t="shared" si="7"/>
        <v/>
      </c>
      <c r="AA17" t="str">
        <f t="shared" si="7"/>
        <v/>
      </c>
      <c r="AB17" t="str">
        <f t="shared" si="7"/>
        <v/>
      </c>
      <c r="AC17" t="str">
        <f t="shared" si="7"/>
        <v/>
      </c>
      <c r="AD17" t="str">
        <f t="shared" si="7"/>
        <v/>
      </c>
      <c r="AE17" t="str">
        <f t="shared" si="7"/>
        <v/>
      </c>
      <c r="AF17">
        <f t="shared" si="7"/>
        <v>76879.919764677776</v>
      </c>
      <c r="AG17">
        <f t="shared" si="7"/>
        <v>-941779.01711730263</v>
      </c>
      <c r="AH17">
        <f t="shared" si="11"/>
        <v>5729956.5199611401</v>
      </c>
      <c r="AI17">
        <f t="shared" si="12"/>
        <v>-23109022.757390443</v>
      </c>
      <c r="AJ17">
        <f t="shared" si="12"/>
        <v>69555117.838856116</v>
      </c>
      <c r="AK17">
        <f t="shared" si="12"/>
        <v>-166761245.63824108</v>
      </c>
      <c r="AL17">
        <f t="shared" si="12"/>
        <v>331919017.76072985</v>
      </c>
      <c r="AM17">
        <f t="shared" si="12"/>
        <v>-564365410.63353908</v>
      </c>
      <c r="AN17">
        <f t="shared" si="12"/>
        <v>837125919.45428646</v>
      </c>
      <c r="AO17">
        <f t="shared" si="12"/>
        <v>-1100766225.256448</v>
      </c>
      <c r="AP17">
        <f t="shared" si="12"/>
        <v>1299515682.5944178</v>
      </c>
    </row>
    <row r="18" spans="6:42" x14ac:dyDescent="0.35">
      <c r="M18">
        <f t="shared" si="9"/>
        <v>15</v>
      </c>
      <c r="N18" s="10">
        <v>1.5912954768282361E-4</v>
      </c>
      <c r="O18" s="10">
        <f t="shared" si="10"/>
        <v>0.99978308419729345</v>
      </c>
      <c r="Q18">
        <f t="shared" si="6"/>
        <v>16</v>
      </c>
      <c r="R18">
        <f t="shared" si="13"/>
        <v>12</v>
      </c>
      <c r="S18" t="str">
        <f t="shared" si="7"/>
        <v/>
      </c>
      <c r="T18" t="str">
        <f t="shared" si="7"/>
        <v/>
      </c>
      <c r="U18" t="str">
        <f t="shared" si="7"/>
        <v/>
      </c>
      <c r="V18" t="str">
        <f t="shared" si="7"/>
        <v/>
      </c>
      <c r="W18" t="str">
        <f t="shared" si="7"/>
        <v/>
      </c>
      <c r="X18" t="str">
        <f t="shared" si="7"/>
        <v/>
      </c>
      <c r="Y18" t="str">
        <f t="shared" si="7"/>
        <v/>
      </c>
      <c r="Z18" t="str">
        <f t="shared" si="7"/>
        <v/>
      </c>
      <c r="AA18" t="str">
        <f t="shared" si="7"/>
        <v/>
      </c>
      <c r="AB18" t="str">
        <f t="shared" si="7"/>
        <v/>
      </c>
      <c r="AC18" t="str">
        <f t="shared" si="7"/>
        <v/>
      </c>
      <c r="AD18" t="str">
        <f t="shared" si="7"/>
        <v/>
      </c>
      <c r="AE18" t="str">
        <f t="shared" si="7"/>
        <v/>
      </c>
      <c r="AF18" t="str">
        <f t="shared" si="7"/>
        <v/>
      </c>
      <c r="AG18">
        <f t="shared" si="7"/>
        <v>162754.79141900392</v>
      </c>
      <c r="AH18">
        <f t="shared" si="11"/>
        <v>-2115812.2884470508</v>
      </c>
      <c r="AI18">
        <f t="shared" si="12"/>
        <v>13671402.479196329</v>
      </c>
      <c r="AJ18">
        <f t="shared" si="12"/>
        <v>-58591724.910841405</v>
      </c>
      <c r="AK18">
        <f t="shared" si="12"/>
        <v>187493519.7146925</v>
      </c>
      <c r="AL18">
        <f t="shared" si="12"/>
        <v>-478108475.27246594</v>
      </c>
      <c r="AM18">
        <f t="shared" si="12"/>
        <v>1012465006.4593396</v>
      </c>
      <c r="AN18">
        <f t="shared" si="12"/>
        <v>-1832079535.4978528</v>
      </c>
      <c r="AO18">
        <f t="shared" si="12"/>
        <v>2892757161.3123984</v>
      </c>
      <c r="AP18">
        <f t="shared" si="12"/>
        <v>-4049860025.837358</v>
      </c>
    </row>
    <row r="19" spans="6:42" x14ac:dyDescent="0.35">
      <c r="Q19">
        <f t="shared" si="6"/>
        <v>17</v>
      </c>
      <c r="R19">
        <f t="shared" si="13"/>
        <v>12.75</v>
      </c>
      <c r="S19" t="str">
        <f t="shared" si="7"/>
        <v/>
      </c>
      <c r="T19" t="str">
        <f t="shared" si="7"/>
        <v/>
      </c>
      <c r="U19" t="str">
        <f t="shared" si="7"/>
        <v/>
      </c>
      <c r="V19" t="str">
        <f t="shared" si="7"/>
        <v/>
      </c>
      <c r="W19" t="str">
        <f t="shared" si="7"/>
        <v/>
      </c>
      <c r="X19" t="str">
        <f t="shared" si="7"/>
        <v/>
      </c>
      <c r="Y19" t="str">
        <f t="shared" si="7"/>
        <v/>
      </c>
      <c r="Z19" t="str">
        <f t="shared" si="7"/>
        <v/>
      </c>
      <c r="AA19" t="str">
        <f t="shared" si="7"/>
        <v/>
      </c>
      <c r="AB19" t="str">
        <f t="shared" si="7"/>
        <v/>
      </c>
      <c r="AC19" t="str">
        <f t="shared" si="7"/>
        <v/>
      </c>
      <c r="AD19" t="str">
        <f t="shared" si="7"/>
        <v/>
      </c>
      <c r="AE19" t="str">
        <f t="shared" si="7"/>
        <v/>
      </c>
      <c r="AF19" t="str">
        <f t="shared" si="7"/>
        <v/>
      </c>
      <c r="AG19" t="str">
        <f t="shared" si="7"/>
        <v/>
      </c>
      <c r="AH19">
        <f t="shared" si="11"/>
        <v>344551.89613782376</v>
      </c>
      <c r="AI19">
        <f t="shared" si="12"/>
        <v>-4737588.571895076</v>
      </c>
      <c r="AJ19">
        <f t="shared" si="12"/>
        <v>32398645.483709734</v>
      </c>
      <c r="AK19">
        <f t="shared" si="12"/>
        <v>-147029446.24175054</v>
      </c>
      <c r="AL19">
        <f t="shared" si="12"/>
        <v>498412319.25402933</v>
      </c>
      <c r="AM19">
        <f t="shared" si="12"/>
        <v>-1346829110.4618211</v>
      </c>
      <c r="AN19">
        <f t="shared" si="12"/>
        <v>3023251964.5049682</v>
      </c>
      <c r="AO19">
        <f t="shared" si="12"/>
        <v>-5800324840.471674</v>
      </c>
      <c r="AP19">
        <f t="shared" si="12"/>
        <v>9712331902.5777683</v>
      </c>
    </row>
    <row r="20" spans="6:42" x14ac:dyDescent="0.35">
      <c r="Q20">
        <f t="shared" si="6"/>
        <v>18</v>
      </c>
      <c r="R20">
        <f t="shared" si="13"/>
        <v>13.5</v>
      </c>
      <c r="S20" t="str">
        <f t="shared" ref="S20:AG27" si="14">IF($Q20&lt;=S$2,(-1)^(S$2-$Q20)*EXP($R20)*($R20+S$2-$Q20)*$R20^(S$2-$Q20-1)/FACT(S$2-$Q20),"")</f>
        <v/>
      </c>
      <c r="T20" t="str">
        <f t="shared" si="14"/>
        <v/>
      </c>
      <c r="U20" t="str">
        <f t="shared" si="14"/>
        <v/>
      </c>
      <c r="V20" t="str">
        <f t="shared" si="14"/>
        <v/>
      </c>
      <c r="W20" t="str">
        <f t="shared" si="14"/>
        <v/>
      </c>
      <c r="X20" t="str">
        <f t="shared" si="14"/>
        <v/>
      </c>
      <c r="Y20" t="str">
        <f t="shared" si="14"/>
        <v/>
      </c>
      <c r="Z20" t="str">
        <f t="shared" si="14"/>
        <v/>
      </c>
      <c r="AA20" t="str">
        <f t="shared" si="14"/>
        <v/>
      </c>
      <c r="AB20" t="str">
        <f t="shared" si="14"/>
        <v/>
      </c>
      <c r="AC20" t="str">
        <f t="shared" si="14"/>
        <v/>
      </c>
      <c r="AD20" t="str">
        <f t="shared" si="14"/>
        <v/>
      </c>
      <c r="AE20" t="str">
        <f t="shared" si="14"/>
        <v/>
      </c>
      <c r="AF20" t="str">
        <f t="shared" si="14"/>
        <v/>
      </c>
      <c r="AG20" t="str">
        <f t="shared" si="14"/>
        <v/>
      </c>
      <c r="AH20" t="str">
        <f t="shared" si="11"/>
        <v/>
      </c>
      <c r="AI20">
        <f t="shared" si="12"/>
        <v>729416.36984770116</v>
      </c>
      <c r="AJ20">
        <f t="shared" si="12"/>
        <v>-10576537.362791669</v>
      </c>
      <c r="AK20">
        <f t="shared" si="12"/>
        <v>76315187.695315748</v>
      </c>
      <c r="AL20">
        <f t="shared" si="12"/>
        <v>-365574366.86304474</v>
      </c>
      <c r="AM20">
        <f t="shared" si="12"/>
        <v>1308590063.2029445</v>
      </c>
      <c r="AN20">
        <f t="shared" si="12"/>
        <v>-3735089923.2564039</v>
      </c>
      <c r="AO20">
        <f t="shared" si="12"/>
        <v>8858220020.6959305</v>
      </c>
      <c r="AP20">
        <f t="shared" si="12"/>
        <v>-17959797734.268124</v>
      </c>
    </row>
    <row r="21" spans="6:42" x14ac:dyDescent="0.35">
      <c r="Q21">
        <f t="shared" si="6"/>
        <v>19</v>
      </c>
      <c r="R21">
        <f t="shared" si="13"/>
        <v>14.25</v>
      </c>
      <c r="S21" t="str">
        <f t="shared" si="14"/>
        <v/>
      </c>
      <c r="T21" t="str">
        <f t="shared" si="14"/>
        <v/>
      </c>
      <c r="U21" t="str">
        <f t="shared" si="14"/>
        <v/>
      </c>
      <c r="V21" t="str">
        <f t="shared" si="14"/>
        <v/>
      </c>
      <c r="W21" t="str">
        <f t="shared" si="14"/>
        <v/>
      </c>
      <c r="X21" t="str">
        <f t="shared" si="14"/>
        <v/>
      </c>
      <c r="Y21" t="str">
        <f t="shared" si="14"/>
        <v/>
      </c>
      <c r="Z21" t="str">
        <f t="shared" si="14"/>
        <v/>
      </c>
      <c r="AA21" t="str">
        <f t="shared" si="14"/>
        <v/>
      </c>
      <c r="AB21" t="str">
        <f t="shared" si="14"/>
        <v/>
      </c>
      <c r="AC21" t="str">
        <f t="shared" si="14"/>
        <v/>
      </c>
      <c r="AD21" t="str">
        <f t="shared" si="14"/>
        <v/>
      </c>
      <c r="AE21" t="str">
        <f t="shared" si="14"/>
        <v/>
      </c>
      <c r="AF21" t="str">
        <f t="shared" si="14"/>
        <v/>
      </c>
      <c r="AG21" t="str">
        <f t="shared" si="14"/>
        <v/>
      </c>
      <c r="AH21" t="str">
        <f t="shared" si="11"/>
        <v/>
      </c>
      <c r="AI21" t="str">
        <f t="shared" si="12"/>
        <v/>
      </c>
      <c r="AJ21">
        <f t="shared" si="12"/>
        <v>1544174.4670851405</v>
      </c>
      <c r="AK21">
        <f t="shared" si="12"/>
        <v>-23548660.623048391</v>
      </c>
      <c r="AL21">
        <f t="shared" si="12"/>
        <v>178786450.01720142</v>
      </c>
      <c r="AM21">
        <f t="shared" si="12"/>
        <v>-901496292.20211947</v>
      </c>
      <c r="AN21">
        <f t="shared" si="12"/>
        <v>3397759123.0552711</v>
      </c>
      <c r="AO21">
        <f t="shared" si="12"/>
        <v>-10214222459.6504</v>
      </c>
      <c r="AP21">
        <f t="shared" si="12"/>
        <v>25518974619.159039</v>
      </c>
    </row>
    <row r="22" spans="6:42" x14ac:dyDescent="0.35">
      <c r="Q22">
        <f t="shared" si="6"/>
        <v>20</v>
      </c>
      <c r="R22">
        <f t="shared" si="13"/>
        <v>15</v>
      </c>
      <c r="S22" t="str">
        <f t="shared" si="14"/>
        <v/>
      </c>
      <c r="T22" t="str">
        <f t="shared" si="14"/>
        <v/>
      </c>
      <c r="U22" t="str">
        <f t="shared" si="14"/>
        <v/>
      </c>
      <c r="V22" t="str">
        <f t="shared" si="14"/>
        <v/>
      </c>
      <c r="W22" t="str">
        <f t="shared" si="14"/>
        <v/>
      </c>
      <c r="X22" t="str">
        <f t="shared" si="14"/>
        <v/>
      </c>
      <c r="Y22" t="str">
        <f t="shared" si="14"/>
        <v/>
      </c>
      <c r="Z22" t="str">
        <f t="shared" si="14"/>
        <v/>
      </c>
      <c r="AA22" t="str">
        <f t="shared" si="14"/>
        <v/>
      </c>
      <c r="AB22" t="str">
        <f t="shared" si="14"/>
        <v/>
      </c>
      <c r="AC22" t="str">
        <f t="shared" si="14"/>
        <v/>
      </c>
      <c r="AD22" t="str">
        <f t="shared" si="14"/>
        <v/>
      </c>
      <c r="AE22" t="str">
        <f t="shared" si="14"/>
        <v/>
      </c>
      <c r="AF22" t="str">
        <f t="shared" si="14"/>
        <v/>
      </c>
      <c r="AG22" t="str">
        <f t="shared" si="14"/>
        <v/>
      </c>
      <c r="AH22" t="str">
        <f t="shared" si="11"/>
        <v/>
      </c>
      <c r="AI22" t="str">
        <f t="shared" si="12"/>
        <v/>
      </c>
      <c r="AJ22" t="str">
        <f t="shared" si="12"/>
        <v/>
      </c>
      <c r="AK22">
        <f t="shared" si="12"/>
        <v>3269017.3724721107</v>
      </c>
      <c r="AL22">
        <f t="shared" si="12"/>
        <v>-52304277.959553771</v>
      </c>
      <c r="AM22">
        <f t="shared" si="12"/>
        <v>416799714.99019408</v>
      </c>
      <c r="AN22">
        <f t="shared" si="12"/>
        <v>-2206586726.4186749</v>
      </c>
      <c r="AO22">
        <f t="shared" si="12"/>
        <v>8734405792.0739193</v>
      </c>
      <c r="AP22">
        <f t="shared" si="12"/>
        <v>-27582334080.233437</v>
      </c>
    </row>
    <row r="23" spans="6:42" x14ac:dyDescent="0.35">
      <c r="Q23">
        <f t="shared" si="6"/>
        <v>21</v>
      </c>
      <c r="R23">
        <f t="shared" si="13"/>
        <v>15.75</v>
      </c>
      <c r="S23" t="str">
        <f t="shared" si="14"/>
        <v/>
      </c>
      <c r="T23" t="str">
        <f t="shared" si="14"/>
        <v/>
      </c>
      <c r="U23" t="str">
        <f t="shared" si="14"/>
        <v/>
      </c>
      <c r="V23" t="str">
        <f t="shared" si="14"/>
        <v/>
      </c>
      <c r="W23" t="str">
        <f t="shared" si="14"/>
        <v/>
      </c>
      <c r="X23" t="str">
        <f t="shared" si="14"/>
        <v/>
      </c>
      <c r="Y23" t="str">
        <f t="shared" si="14"/>
        <v/>
      </c>
      <c r="Z23" t="str">
        <f t="shared" si="14"/>
        <v/>
      </c>
      <c r="AA23" t="str">
        <f t="shared" si="14"/>
        <v/>
      </c>
      <c r="AB23" t="str">
        <f t="shared" si="14"/>
        <v/>
      </c>
      <c r="AC23" t="str">
        <f t="shared" si="14"/>
        <v/>
      </c>
      <c r="AD23" t="str">
        <f t="shared" si="14"/>
        <v/>
      </c>
      <c r="AE23" t="str">
        <f t="shared" si="14"/>
        <v/>
      </c>
      <c r="AF23" t="str">
        <f t="shared" si="14"/>
        <v/>
      </c>
      <c r="AG23" t="str">
        <f t="shared" si="14"/>
        <v/>
      </c>
      <c r="AH23" t="str">
        <f t="shared" si="11"/>
        <v/>
      </c>
      <c r="AI23" t="str">
        <f t="shared" si="12"/>
        <v/>
      </c>
      <c r="AJ23" t="str">
        <f t="shared" si="12"/>
        <v/>
      </c>
      <c r="AK23" t="str">
        <f t="shared" si="12"/>
        <v/>
      </c>
      <c r="AL23">
        <f t="shared" si="12"/>
        <v>6920509.8318305807</v>
      </c>
      <c r="AM23">
        <f t="shared" si="12"/>
        <v>-115918539.68316223</v>
      </c>
      <c r="AN23">
        <f t="shared" si="12"/>
        <v>967357514.93056834</v>
      </c>
      <c r="AO23">
        <f t="shared" si="12"/>
        <v>-5364746781.7452297</v>
      </c>
      <c r="AP23">
        <f t="shared" si="12"/>
        <v>22250287277.288338</v>
      </c>
    </row>
    <row r="24" spans="6:42" x14ac:dyDescent="0.35">
      <c r="Q24">
        <f t="shared" si="6"/>
        <v>22</v>
      </c>
      <c r="R24">
        <f t="shared" si="13"/>
        <v>16.5</v>
      </c>
      <c r="S24" t="str">
        <f t="shared" si="14"/>
        <v/>
      </c>
      <c r="T24" t="str">
        <f t="shared" si="14"/>
        <v/>
      </c>
      <c r="U24" t="str">
        <f t="shared" si="14"/>
        <v/>
      </c>
      <c r="V24" t="str">
        <f t="shared" si="14"/>
        <v/>
      </c>
      <c r="W24" t="str">
        <f t="shared" si="14"/>
        <v/>
      </c>
      <c r="X24" t="str">
        <f t="shared" si="14"/>
        <v/>
      </c>
      <c r="Y24" t="str">
        <f t="shared" si="14"/>
        <v/>
      </c>
      <c r="Z24" t="str">
        <f t="shared" si="14"/>
        <v/>
      </c>
      <c r="AA24" t="str">
        <f t="shared" si="14"/>
        <v/>
      </c>
      <c r="AB24" t="str">
        <f t="shared" si="14"/>
        <v/>
      </c>
      <c r="AC24" t="str">
        <f t="shared" si="14"/>
        <v/>
      </c>
      <c r="AD24" t="str">
        <f t="shared" si="14"/>
        <v/>
      </c>
      <c r="AE24" t="str">
        <f t="shared" si="14"/>
        <v/>
      </c>
      <c r="AF24" t="str">
        <f t="shared" si="14"/>
        <v/>
      </c>
      <c r="AG24" t="str">
        <f t="shared" si="14"/>
        <v/>
      </c>
      <c r="AH24" t="str">
        <f t="shared" si="11"/>
        <v/>
      </c>
      <c r="AI24" t="str">
        <f t="shared" si="12"/>
        <v/>
      </c>
      <c r="AJ24" t="str">
        <f t="shared" si="12"/>
        <v/>
      </c>
      <c r="AK24" t="str">
        <f t="shared" si="12"/>
        <v/>
      </c>
      <c r="AL24" t="str">
        <f t="shared" si="12"/>
        <v/>
      </c>
      <c r="AM24">
        <f t="shared" si="12"/>
        <v>14650719.428953517</v>
      </c>
      <c r="AN24">
        <f t="shared" si="12"/>
        <v>-256387590.00668654</v>
      </c>
      <c r="AO24">
        <f t="shared" si="12"/>
        <v>2236066052.8440309</v>
      </c>
      <c r="AP24">
        <f t="shared" si="12"/>
        <v>-12963139684.730934</v>
      </c>
    </row>
    <row r="25" spans="6:42" x14ac:dyDescent="0.35">
      <c r="Q25">
        <f t="shared" si="6"/>
        <v>23</v>
      </c>
      <c r="R25">
        <f t="shared" si="13"/>
        <v>17.25</v>
      </c>
      <c r="S25" t="str">
        <f t="shared" si="14"/>
        <v/>
      </c>
      <c r="T25" t="str">
        <f t="shared" si="14"/>
        <v/>
      </c>
      <c r="U25" t="str">
        <f t="shared" si="14"/>
        <v/>
      </c>
      <c r="V25" t="str">
        <f t="shared" si="14"/>
        <v/>
      </c>
      <c r="W25" t="str">
        <f t="shared" si="14"/>
        <v/>
      </c>
      <c r="X25" t="str">
        <f t="shared" si="14"/>
        <v/>
      </c>
      <c r="Y25" t="str">
        <f t="shared" si="14"/>
        <v/>
      </c>
      <c r="Z25" t="str">
        <f t="shared" si="14"/>
        <v/>
      </c>
      <c r="AA25" t="str">
        <f t="shared" si="14"/>
        <v/>
      </c>
      <c r="AB25" t="str">
        <f t="shared" si="14"/>
        <v/>
      </c>
      <c r="AC25" t="str">
        <f t="shared" si="14"/>
        <v/>
      </c>
      <c r="AD25" t="str">
        <f t="shared" si="14"/>
        <v/>
      </c>
      <c r="AE25" t="str">
        <f t="shared" si="14"/>
        <v/>
      </c>
      <c r="AF25" t="str">
        <f t="shared" si="14"/>
        <v/>
      </c>
      <c r="AG25" t="str">
        <f t="shared" si="14"/>
        <v/>
      </c>
      <c r="AH25" t="str">
        <f t="shared" si="11"/>
        <v/>
      </c>
      <c r="AI25" t="str">
        <f t="shared" si="12"/>
        <v/>
      </c>
      <c r="AJ25" t="str">
        <f t="shared" si="12"/>
        <v/>
      </c>
      <c r="AK25" t="str">
        <f t="shared" si="12"/>
        <v/>
      </c>
      <c r="AL25" t="str">
        <f t="shared" si="12"/>
        <v/>
      </c>
      <c r="AM25" t="str">
        <f t="shared" si="12"/>
        <v/>
      </c>
      <c r="AN25">
        <f t="shared" si="12"/>
        <v>31015573.274482232</v>
      </c>
      <c r="AO25">
        <f t="shared" si="12"/>
        <v>-566034212.25930071</v>
      </c>
      <c r="AP25">
        <f t="shared" si="12"/>
        <v>5149554400.228878</v>
      </c>
    </row>
    <row r="26" spans="6:42" x14ac:dyDescent="0.35">
      <c r="Q26">
        <f t="shared" si="6"/>
        <v>24</v>
      </c>
      <c r="R26">
        <f t="shared" si="13"/>
        <v>18</v>
      </c>
      <c r="S26" t="str">
        <f t="shared" si="14"/>
        <v/>
      </c>
      <c r="T26" t="str">
        <f t="shared" si="14"/>
        <v/>
      </c>
      <c r="U26" t="str">
        <f t="shared" si="14"/>
        <v/>
      </c>
      <c r="V26" t="str">
        <f t="shared" si="14"/>
        <v/>
      </c>
      <c r="W26" t="str">
        <f t="shared" si="14"/>
        <v/>
      </c>
      <c r="X26" t="str">
        <f t="shared" si="14"/>
        <v/>
      </c>
      <c r="Y26" t="str">
        <f t="shared" si="14"/>
        <v/>
      </c>
      <c r="Z26" t="str">
        <f t="shared" si="14"/>
        <v/>
      </c>
      <c r="AA26" t="str">
        <f t="shared" si="14"/>
        <v/>
      </c>
      <c r="AB26" t="str">
        <f t="shared" si="14"/>
        <v/>
      </c>
      <c r="AC26" t="str">
        <f t="shared" si="14"/>
        <v/>
      </c>
      <c r="AD26" t="str">
        <f t="shared" si="14"/>
        <v/>
      </c>
      <c r="AE26" t="str">
        <f t="shared" si="14"/>
        <v/>
      </c>
      <c r="AF26" t="str">
        <f t="shared" si="14"/>
        <v/>
      </c>
      <c r="AG26" t="str">
        <f t="shared" si="14"/>
        <v/>
      </c>
      <c r="AH26" t="str">
        <f t="shared" si="11"/>
        <v/>
      </c>
      <c r="AI26" t="str">
        <f t="shared" si="12"/>
        <v/>
      </c>
      <c r="AJ26" t="str">
        <f t="shared" si="12"/>
        <v/>
      </c>
      <c r="AK26" t="str">
        <f t="shared" si="12"/>
        <v/>
      </c>
      <c r="AL26" t="str">
        <f t="shared" si="12"/>
        <v/>
      </c>
      <c r="AM26" t="str">
        <f t="shared" si="12"/>
        <v/>
      </c>
      <c r="AN26" t="str">
        <f t="shared" si="12"/>
        <v/>
      </c>
      <c r="AO26">
        <f t="shared" si="12"/>
        <v>65659969.137330502</v>
      </c>
      <c r="AP26">
        <f t="shared" si="12"/>
        <v>-1247539413.6092796</v>
      </c>
    </row>
    <row r="27" spans="6:42" x14ac:dyDescent="0.35">
      <c r="Q27">
        <f t="shared" si="6"/>
        <v>25</v>
      </c>
      <c r="R27">
        <f>Q27*G$6</f>
        <v>18.75</v>
      </c>
      <c r="S27" t="str">
        <f t="shared" si="14"/>
        <v/>
      </c>
      <c r="T27" t="str">
        <f t="shared" si="14"/>
        <v/>
      </c>
      <c r="U27" t="str">
        <f t="shared" si="14"/>
        <v/>
      </c>
      <c r="V27" t="str">
        <f t="shared" si="14"/>
        <v/>
      </c>
      <c r="W27" t="str">
        <f t="shared" si="14"/>
        <v/>
      </c>
      <c r="X27" t="str">
        <f t="shared" si="14"/>
        <v/>
      </c>
      <c r="Y27" t="str">
        <f t="shared" si="14"/>
        <v/>
      </c>
      <c r="Z27" t="str">
        <f t="shared" si="14"/>
        <v/>
      </c>
      <c r="AA27" t="str">
        <f t="shared" si="14"/>
        <v/>
      </c>
      <c r="AB27" t="str">
        <f t="shared" si="14"/>
        <v/>
      </c>
      <c r="AC27" t="str">
        <f t="shared" si="14"/>
        <v/>
      </c>
      <c r="AD27" t="str">
        <f t="shared" si="14"/>
        <v/>
      </c>
      <c r="AE27" t="str">
        <f t="shared" si="14"/>
        <v/>
      </c>
      <c r="AF27" t="str">
        <f t="shared" si="14"/>
        <v/>
      </c>
      <c r="AG27" t="str">
        <f t="shared" si="14"/>
        <v/>
      </c>
      <c r="AH27" t="str">
        <f t="shared" si="11"/>
        <v/>
      </c>
      <c r="AI27" t="str">
        <f t="shared" si="12"/>
        <v/>
      </c>
      <c r="AJ27" t="str">
        <f t="shared" si="12"/>
        <v/>
      </c>
      <c r="AK27" t="str">
        <f t="shared" si="12"/>
        <v/>
      </c>
      <c r="AL27" t="str">
        <f t="shared" si="12"/>
        <v/>
      </c>
      <c r="AM27" t="str">
        <f t="shared" si="12"/>
        <v/>
      </c>
      <c r="AN27" t="str">
        <f t="shared" si="12"/>
        <v/>
      </c>
      <c r="AO27" t="str">
        <f t="shared" si="12"/>
        <v/>
      </c>
      <c r="AP27">
        <f t="shared" si="12"/>
        <v>139002155.75451639</v>
      </c>
    </row>
    <row r="28" spans="6:42" x14ac:dyDescent="0.35">
      <c r="Q28" s="12" t="s">
        <v>18</v>
      </c>
      <c r="R28" s="11"/>
      <c r="S28" s="11">
        <f>SUM(S3:S27)*(1-$G6)</f>
        <v>0.19423476031647091</v>
      </c>
      <c r="T28" s="11">
        <f t="shared" ref="T28:AP28" si="15">SUM(T3:T27)*(1-$G6)</f>
        <v>0.11666735691129659</v>
      </c>
      <c r="U28" s="11">
        <f t="shared" si="15"/>
        <v>6.7642861579870761E-2</v>
      </c>
      <c r="V28" s="11">
        <f t="shared" si="15"/>
        <v>3.9020550140419274E-2</v>
      </c>
      <c r="W28" s="11">
        <f t="shared" si="15"/>
        <v>2.2506039608842343E-2</v>
      </c>
      <c r="X28" s="11">
        <f t="shared" si="15"/>
        <v>1.298205965448318E-2</v>
      </c>
      <c r="Y28" s="11">
        <f t="shared" si="15"/>
        <v>7.4884989431041049E-3</v>
      </c>
      <c r="Z28" s="11">
        <f t="shared" si="15"/>
        <v>4.3196228340605103E-3</v>
      </c>
      <c r="AA28" s="11">
        <f t="shared" si="15"/>
        <v>2.4917054338970956E-3</v>
      </c>
      <c r="AB28" s="11">
        <f t="shared" si="15"/>
        <v>1.4373004125900479E-3</v>
      </c>
      <c r="AC28" s="11">
        <f t="shared" si="15"/>
        <v>8.2908375065926521E-4</v>
      </c>
      <c r="AD28" s="11">
        <f t="shared" si="15"/>
        <v>4.7824370176385855E-4</v>
      </c>
      <c r="AE28" s="11">
        <f t="shared" si="15"/>
        <v>2.7586720898398198E-4</v>
      </c>
      <c r="AF28" s="11">
        <f t="shared" si="15"/>
        <v>1.5912954768282361E-4</v>
      </c>
      <c r="AG28" s="11">
        <f t="shared" si="15"/>
        <v>9.1791633167304099E-5</v>
      </c>
      <c r="AH28" s="11">
        <f t="shared" si="15"/>
        <v>5.2948234952054918E-5</v>
      </c>
      <c r="AI28" s="11">
        <f t="shared" si="15"/>
        <v>3.0542549211531878E-5</v>
      </c>
      <c r="AJ28" s="11">
        <f t="shared" si="15"/>
        <v>1.7621263395994902E-5</v>
      </c>
      <c r="AK28" s="11">
        <f t="shared" si="15"/>
        <v>1.0156887583434582E-5</v>
      </c>
      <c r="AL28" s="11">
        <f t="shared" si="15"/>
        <v>5.8778095990419388E-6</v>
      </c>
      <c r="AM28" s="11">
        <f t="shared" si="15"/>
        <v>3.3909454941749573E-6</v>
      </c>
      <c r="AN28" s="11">
        <f t="shared" si="15"/>
        <v>2.0293518900871277E-6</v>
      </c>
      <c r="AO28" s="11">
        <f t="shared" si="15"/>
        <v>3.5017728805541992E-7</v>
      </c>
      <c r="AP28" s="11">
        <f t="shared" si="15"/>
        <v>9.015202522277832E-7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31C7-23CD-4D5B-BB8F-0F62E095BB09}">
  <sheetPr codeName="Sheet3"/>
  <dimension ref="A2:M15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7" max="7" width="4.6328125" customWidth="1"/>
    <col min="11" max="11" width="4.6328125" style="14" customWidth="1"/>
  </cols>
  <sheetData>
    <row r="2" spans="1:13" x14ac:dyDescent="0.35">
      <c r="A2" s="3" t="s">
        <v>3</v>
      </c>
      <c r="B2" s="7">
        <v>1.5</v>
      </c>
      <c r="D2" t="e" cm="1">
        <f t="array" aca="1" ref="D2" ca="1">MD1X(B2,B3,TRUE)</f>
        <v>#NAME?</v>
      </c>
      <c r="E2" s="6"/>
      <c r="G2" s="9" t="s">
        <v>17</v>
      </c>
      <c r="H2" s="9" t="s">
        <v>18</v>
      </c>
      <c r="I2" s="9" t="s">
        <v>19</v>
      </c>
      <c r="K2" s="16" t="s">
        <v>20</v>
      </c>
      <c r="L2" s="17" t="s">
        <v>26</v>
      </c>
      <c r="M2" s="17" t="s">
        <v>27</v>
      </c>
    </row>
    <row r="3" spans="1:13" x14ac:dyDescent="0.35">
      <c r="A3" s="3" t="s">
        <v>4</v>
      </c>
      <c r="B3" s="8">
        <v>2</v>
      </c>
      <c r="E3" s="4"/>
      <c r="G3">
        <v>0</v>
      </c>
      <c r="H3" t="e" cm="1">
        <f t="array" aca="1" ref="H3" ca="1">MD1Pn(B$2,B$3,G3)</f>
        <v>#NAME?</v>
      </c>
      <c r="I3" t="e" cm="1">
        <f t="array" aca="1" ref="I3" ca="1">MD1Pn(B$2,B$3,G3,TRUE)</f>
        <v>#NAME?</v>
      </c>
      <c r="K3" s="14">
        <v>0</v>
      </c>
      <c r="L3" t="e" cm="1">
        <f t="array" aca="1" ref="L3" ca="1">MD1Wq(B$2,B$3,K3)</f>
        <v>#NAME?</v>
      </c>
      <c r="M3" t="e" cm="1">
        <f t="array" aca="1" ref="M3" ca="1">MD1W(B$2,B$3,K3)</f>
        <v>#NAME?</v>
      </c>
    </row>
    <row r="4" spans="1:13" x14ac:dyDescent="0.35">
      <c r="A4" s="3"/>
      <c r="E4" s="4"/>
      <c r="G4">
        <f>G3+1</f>
        <v>1</v>
      </c>
      <c r="H4" t="e" cm="1">
        <f t="array" aca="1" ref="H4" ca="1">MD1Pn(B$2,B$3,G4)</f>
        <v>#NAME?</v>
      </c>
      <c r="I4" t="e" cm="1">
        <f t="array" aca="1" ref="I4" ca="1">MD1Pn(B$2,B$3,G4,TRUE)</f>
        <v>#NAME?</v>
      </c>
      <c r="K4" s="14">
        <f>K3+0.2</f>
        <v>0.2</v>
      </c>
      <c r="L4" t="e" cm="1">
        <f t="array" aca="1" ref="L4" ca="1">MD1Wq(B$2,B$3,K4)</f>
        <v>#NAME?</v>
      </c>
      <c r="M4" t="e" cm="1">
        <f t="array" aca="1" ref="M4" ca="1">MD1W(B$2,B$3,K4)</f>
        <v>#NAME?</v>
      </c>
    </row>
    <row r="5" spans="1:13" x14ac:dyDescent="0.35">
      <c r="A5" s="3"/>
      <c r="E5" s="4"/>
      <c r="G5">
        <f t="shared" ref="G5:G15" si="0">G4+1</f>
        <v>2</v>
      </c>
      <c r="H5" t="e" cm="1">
        <f t="array" aca="1" ref="H5" ca="1">MD1Pn(B$2,B$3,G5)</f>
        <v>#NAME?</v>
      </c>
      <c r="I5" t="e" cm="1">
        <f t="array" aca="1" ref="I5" ca="1">MD1Pn(B$2,B$3,G5,TRUE)</f>
        <v>#NAME?</v>
      </c>
      <c r="K5" s="14">
        <f t="shared" ref="K5:K15" si="1">K4+0.2</f>
        <v>0.4</v>
      </c>
      <c r="L5" t="e" cm="1">
        <f t="array" aca="1" ref="L5" ca="1">MD1Wq(B$2,B$3,K5)</f>
        <v>#NAME?</v>
      </c>
      <c r="M5" t="e" cm="1">
        <f t="array" aca="1" ref="M5" ca="1">MD1W(B$2,B$3,K5)</f>
        <v>#NAME?</v>
      </c>
    </row>
    <row r="6" spans="1:13" x14ac:dyDescent="0.35">
      <c r="A6" s="3"/>
      <c r="E6" s="5"/>
      <c r="G6">
        <f t="shared" si="0"/>
        <v>3</v>
      </c>
      <c r="H6" t="e" cm="1">
        <f t="array" aca="1" ref="H6" ca="1">MD1Pn(B$2,B$3,G6)</f>
        <v>#NAME?</v>
      </c>
      <c r="I6" t="e" cm="1">
        <f t="array" aca="1" ref="I6" ca="1">MD1Pn(B$2,B$3,G6,TRUE)</f>
        <v>#NAME?</v>
      </c>
      <c r="K6" s="14">
        <f t="shared" si="1"/>
        <v>0.60000000000000009</v>
      </c>
      <c r="L6" t="e" cm="1">
        <f t="array" aca="1" ref="L6" ca="1">MD1Wq(B$2,B$3,K6)</f>
        <v>#NAME?</v>
      </c>
      <c r="M6" t="e" cm="1">
        <f t="array" aca="1" ref="M6" ca="1">MD1W(B$2,B$3,K6)</f>
        <v>#NAME?</v>
      </c>
    </row>
    <row r="7" spans="1:13" x14ac:dyDescent="0.35">
      <c r="G7">
        <f t="shared" si="0"/>
        <v>4</v>
      </c>
      <c r="H7" t="e" cm="1">
        <f t="array" aca="1" ref="H7" ca="1">MD1Pn(B$2,B$3,G7)</f>
        <v>#NAME?</v>
      </c>
      <c r="I7" t="e" cm="1">
        <f t="array" aca="1" ref="I7" ca="1">MD1Pn(B$2,B$3,G7,TRUE)</f>
        <v>#NAME?</v>
      </c>
      <c r="K7" s="14">
        <f t="shared" si="1"/>
        <v>0.8</v>
      </c>
      <c r="L7" t="e" cm="1">
        <f t="array" aca="1" ref="L7" ca="1">MD1Wq(B$2,B$3,K7)</f>
        <v>#NAME?</v>
      </c>
      <c r="M7" t="e" cm="1">
        <f t="array" aca="1" ref="M7" ca="1">MD1W(B$2,B$3,K7)</f>
        <v>#NAME?</v>
      </c>
    </row>
    <row r="8" spans="1:13" x14ac:dyDescent="0.35">
      <c r="G8">
        <f t="shared" si="0"/>
        <v>5</v>
      </c>
      <c r="H8" t="e" cm="1">
        <f t="array" aca="1" ref="H8" ca="1">MD1Pn(B$2,B$3,G8)</f>
        <v>#NAME?</v>
      </c>
      <c r="I8" t="e" cm="1">
        <f t="array" aca="1" ref="I8" ca="1">MD1Pn(B$2,B$3,G8,TRUE)</f>
        <v>#NAME?</v>
      </c>
      <c r="K8" s="14">
        <f t="shared" si="1"/>
        <v>1</v>
      </c>
      <c r="L8" t="e" cm="1">
        <f t="array" aca="1" ref="L8" ca="1">MD1Wq(B$2,B$3,K8)</f>
        <v>#NAME?</v>
      </c>
      <c r="M8" t="e" cm="1">
        <f t="array" aca="1" ref="M8" ca="1">MD1W(B$2,B$3,K8)</f>
        <v>#NAME?</v>
      </c>
    </row>
    <row r="9" spans="1:13" x14ac:dyDescent="0.35">
      <c r="G9">
        <f t="shared" si="0"/>
        <v>6</v>
      </c>
      <c r="H9" t="e" cm="1">
        <f t="array" aca="1" ref="H9" ca="1">MD1Pn(B$2,B$3,G9)</f>
        <v>#NAME?</v>
      </c>
      <c r="I9" t="e" cm="1">
        <f t="array" aca="1" ref="I9" ca="1">MD1Pn(B$2,B$3,G9,TRUE)</f>
        <v>#NAME?</v>
      </c>
      <c r="K9" s="14">
        <f t="shared" si="1"/>
        <v>1.2</v>
      </c>
      <c r="L9" t="e" cm="1">
        <f t="array" aca="1" ref="L9" ca="1">MD1Wq(B$2,B$3,K9)</f>
        <v>#NAME?</v>
      </c>
      <c r="M9" t="e" cm="1">
        <f t="array" aca="1" ref="M9" ca="1">MD1W(B$2,B$3,K9)</f>
        <v>#NAME?</v>
      </c>
    </row>
    <row r="10" spans="1:13" x14ac:dyDescent="0.35">
      <c r="G10">
        <f t="shared" si="0"/>
        <v>7</v>
      </c>
      <c r="H10" t="e" cm="1">
        <f t="array" aca="1" ref="H10" ca="1">MD1Pn(B$2,B$3,G10)</f>
        <v>#NAME?</v>
      </c>
      <c r="I10" t="e" cm="1">
        <f t="array" aca="1" ref="I10" ca="1">MD1Pn(B$2,B$3,G10,TRUE)</f>
        <v>#NAME?</v>
      </c>
      <c r="K10" s="14">
        <f t="shared" si="1"/>
        <v>1.4</v>
      </c>
      <c r="L10" t="e" cm="1">
        <f t="array" aca="1" ref="L10" ca="1">MD1Wq(B$2,B$3,K10)</f>
        <v>#NAME?</v>
      </c>
      <c r="M10" t="e" cm="1">
        <f t="array" aca="1" ref="M10" ca="1">MD1W(B$2,B$3,K10)</f>
        <v>#NAME?</v>
      </c>
    </row>
    <row r="11" spans="1:13" x14ac:dyDescent="0.35">
      <c r="G11">
        <f t="shared" si="0"/>
        <v>8</v>
      </c>
      <c r="H11" t="e" cm="1">
        <f t="array" aca="1" ref="H11" ca="1">MD1Pn(B$2,B$3,G11)</f>
        <v>#NAME?</v>
      </c>
      <c r="I11" t="e" cm="1">
        <f t="array" aca="1" ref="I11" ca="1">MD1Pn(B$2,B$3,G11,TRUE)</f>
        <v>#NAME?</v>
      </c>
      <c r="K11" s="14">
        <f t="shared" si="1"/>
        <v>1.5999999999999999</v>
      </c>
      <c r="L11" t="e" cm="1">
        <f t="array" aca="1" ref="L11" ca="1">MD1Wq(B$2,B$3,K11)</f>
        <v>#NAME?</v>
      </c>
      <c r="M11" t="e" cm="1">
        <f t="array" aca="1" ref="M11" ca="1">MD1W(B$2,B$3,K11)</f>
        <v>#NAME?</v>
      </c>
    </row>
    <row r="12" spans="1:13" x14ac:dyDescent="0.35">
      <c r="G12">
        <f t="shared" si="0"/>
        <v>9</v>
      </c>
      <c r="H12" t="e" cm="1">
        <f t="array" aca="1" ref="H12" ca="1">MD1Pn(B$2,B$3,G12)</f>
        <v>#NAME?</v>
      </c>
      <c r="I12" t="e" cm="1">
        <f t="array" aca="1" ref="I12" ca="1">MD1Pn(B$2,B$3,G12,TRUE)</f>
        <v>#NAME?</v>
      </c>
      <c r="K12" s="14">
        <f t="shared" si="1"/>
        <v>1.7999999999999998</v>
      </c>
      <c r="L12" t="e" cm="1">
        <f t="array" aca="1" ref="L12" ca="1">MD1Wq(B$2,B$3,K12)</f>
        <v>#NAME?</v>
      </c>
      <c r="M12" t="e" cm="1">
        <f t="array" aca="1" ref="M12" ca="1">MD1W(B$2,B$3,K12)</f>
        <v>#NAME?</v>
      </c>
    </row>
    <row r="13" spans="1:13" x14ac:dyDescent="0.35">
      <c r="G13">
        <f t="shared" si="0"/>
        <v>10</v>
      </c>
      <c r="H13" t="e" cm="1">
        <f t="array" aca="1" ref="H13" ca="1">MD1Pn(B$2,B$3,G13)</f>
        <v>#NAME?</v>
      </c>
      <c r="I13" t="e" cm="1">
        <f t="array" aca="1" ref="I13" ca="1">MD1Pn(B$2,B$3,G13,TRUE)</f>
        <v>#NAME?</v>
      </c>
      <c r="K13" s="14">
        <f t="shared" si="1"/>
        <v>1.9999999999999998</v>
      </c>
      <c r="L13" t="e" cm="1">
        <f t="array" aca="1" ref="L13" ca="1">MD1Wq(B$2,B$3,K13)</f>
        <v>#NAME?</v>
      </c>
      <c r="M13" t="e" cm="1">
        <f t="array" aca="1" ref="M13" ca="1">MD1W(B$2,B$3,K13)</f>
        <v>#NAME?</v>
      </c>
    </row>
    <row r="14" spans="1:13" x14ac:dyDescent="0.35">
      <c r="G14">
        <f t="shared" si="0"/>
        <v>11</v>
      </c>
      <c r="H14" t="e" cm="1">
        <f t="array" aca="1" ref="H14" ca="1">MD1Pn(B$2,B$3,G14)</f>
        <v>#NAME?</v>
      </c>
      <c r="I14" t="e" cm="1">
        <f t="array" aca="1" ref="I14" ca="1">MD1Pn(B$2,B$3,G14,TRUE)</f>
        <v>#NAME?</v>
      </c>
      <c r="K14" s="14">
        <f t="shared" si="1"/>
        <v>2.1999999999999997</v>
      </c>
      <c r="L14" t="e" cm="1">
        <f t="array" aca="1" ref="L14" ca="1">MD1Wq(B$2,B$3,K14)</f>
        <v>#NAME?</v>
      </c>
      <c r="M14" t="e" cm="1">
        <f t="array" aca="1" ref="M14" ca="1">MD1W(B$2,B$3,K14)</f>
        <v>#NAME?</v>
      </c>
    </row>
    <row r="15" spans="1:13" x14ac:dyDescent="0.35">
      <c r="G15" s="10">
        <f t="shared" si="0"/>
        <v>12</v>
      </c>
      <c r="H15" s="10" t="e" cm="1">
        <f t="array" aca="1" ref="H15" ca="1">MD1Pn(B$2,B$3,G15)</f>
        <v>#NAME?</v>
      </c>
      <c r="I15" s="10" t="e" cm="1">
        <f t="array" aca="1" ref="I15" ca="1">MD1Pn(B$2,B$3,G15,TRUE)</f>
        <v>#NAME?</v>
      </c>
      <c r="K15" s="15">
        <f t="shared" si="1"/>
        <v>2.4</v>
      </c>
      <c r="L15" s="10" t="e" cm="1">
        <f t="array" aca="1" ref="L15" ca="1">MD1Wq(B$2,B$3,K15)</f>
        <v>#NAME?</v>
      </c>
      <c r="M15" s="10" t="e" cm="1">
        <f t="array" aca="1" ref="M15" ca="1">MD1W(B$2,B$3,K15)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1A8E-3EB1-4FD4-A950-A47E1743C354}">
  <sheetPr codeName="Sheet4"/>
  <dimension ref="A2:AP28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3" max="3" width="3.36328125" customWidth="1"/>
    <col min="4" max="4" width="16.08984375" customWidth="1"/>
    <col min="5" max="5" width="6.6328125" customWidth="1"/>
    <col min="6" max="6" width="7.2695312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36.1796875" customWidth="1"/>
    <col min="12" max="13" width="4.81640625" customWidth="1"/>
    <col min="16" max="16" width="5.26953125" customWidth="1"/>
    <col min="17" max="18" width="4.6328125" customWidth="1"/>
  </cols>
  <sheetData>
    <row r="2" spans="1:42" x14ac:dyDescent="0.35">
      <c r="A2" s="3" t="s">
        <v>3</v>
      </c>
      <c r="B2" s="7">
        <v>1.5</v>
      </c>
      <c r="D2" t="s">
        <v>5</v>
      </c>
      <c r="F2" t="s">
        <v>13</v>
      </c>
      <c r="G2" s="6">
        <f>G3+G6</f>
        <v>1.875</v>
      </c>
      <c r="I2" t="s">
        <v>8</v>
      </c>
      <c r="K2" t="e" cm="1">
        <f t="array" aca="1" ref="K2" ca="1">FTEXT(G2)</f>
        <v>#NAME?</v>
      </c>
      <c r="M2" s="9" t="s">
        <v>17</v>
      </c>
      <c r="N2" s="9" t="s">
        <v>18</v>
      </c>
      <c r="O2" s="9" t="s">
        <v>19</v>
      </c>
      <c r="Q2" s="9" t="s">
        <v>22</v>
      </c>
      <c r="R2" s="9" t="s">
        <v>23</v>
      </c>
      <c r="S2" s="9">
        <v>2</v>
      </c>
      <c r="T2" s="9">
        <f>S2+1</f>
        <v>3</v>
      </c>
      <c r="U2" s="9">
        <f t="shared" ref="U2:AP2" si="0">T2+1</f>
        <v>4</v>
      </c>
      <c r="V2" s="9">
        <f t="shared" si="0"/>
        <v>5</v>
      </c>
      <c r="W2" s="9">
        <f t="shared" si="0"/>
        <v>6</v>
      </c>
      <c r="X2" s="9">
        <f t="shared" si="0"/>
        <v>7</v>
      </c>
      <c r="Y2" s="9">
        <f t="shared" si="0"/>
        <v>8</v>
      </c>
      <c r="Z2" s="9">
        <f t="shared" si="0"/>
        <v>9</v>
      </c>
      <c r="AA2" s="9">
        <f t="shared" si="0"/>
        <v>10</v>
      </c>
      <c r="AB2" s="9">
        <f t="shared" si="0"/>
        <v>11</v>
      </c>
      <c r="AC2" s="9">
        <f t="shared" si="0"/>
        <v>12</v>
      </c>
      <c r="AD2" s="9">
        <f t="shared" si="0"/>
        <v>13</v>
      </c>
      <c r="AE2" s="9">
        <f t="shared" si="0"/>
        <v>14</v>
      </c>
      <c r="AF2" s="9">
        <f t="shared" si="0"/>
        <v>15</v>
      </c>
      <c r="AG2" s="9">
        <f t="shared" si="0"/>
        <v>16</v>
      </c>
      <c r="AH2" s="9">
        <f t="shared" si="0"/>
        <v>17</v>
      </c>
      <c r="AI2" s="9">
        <f t="shared" si="0"/>
        <v>18</v>
      </c>
      <c r="AJ2" s="9">
        <f t="shared" si="0"/>
        <v>19</v>
      </c>
      <c r="AK2" s="9">
        <f t="shared" si="0"/>
        <v>20</v>
      </c>
      <c r="AL2" s="9">
        <f t="shared" si="0"/>
        <v>21</v>
      </c>
      <c r="AM2" s="9">
        <f t="shared" si="0"/>
        <v>22</v>
      </c>
      <c r="AN2" s="9">
        <f t="shared" si="0"/>
        <v>23</v>
      </c>
      <c r="AO2" s="9">
        <f t="shared" si="0"/>
        <v>24</v>
      </c>
      <c r="AP2" s="9">
        <f t="shared" si="0"/>
        <v>25</v>
      </c>
    </row>
    <row r="3" spans="1:42" x14ac:dyDescent="0.35">
      <c r="A3" s="3" t="s">
        <v>4</v>
      </c>
      <c r="B3" s="8">
        <v>2</v>
      </c>
      <c r="D3" t="s">
        <v>6</v>
      </c>
      <c r="F3" t="s">
        <v>14</v>
      </c>
      <c r="G3" s="4">
        <f>G6^2/(2*(1-G6))</f>
        <v>1.125</v>
      </c>
      <c r="I3" t="s">
        <v>9</v>
      </c>
      <c r="K3" t="e" cm="1">
        <f t="array" aca="1" ref="K3" ca="1">FTEXT(G3)</f>
        <v>#NAME?</v>
      </c>
      <c r="M3">
        <v>0</v>
      </c>
      <c r="N3">
        <f>1-G6</f>
        <v>0.25</v>
      </c>
      <c r="O3">
        <f>N3</f>
        <v>0.25</v>
      </c>
      <c r="Q3">
        <v>1</v>
      </c>
      <c r="R3">
        <f t="shared" ref="R3:R14" si="1">Q3*G$6</f>
        <v>0.75</v>
      </c>
      <c r="S3">
        <f t="shared" ref="S3:AP3" si="2">IF($Q3&lt;=S$2,(-1)^(S$2-$Q3)*EXP($R3)*($R3+S$2-$Q3)*$R3^(S$2-$Q3-1)/FACT(S$2-$Q3),"")</f>
        <v>-3.7047500290721809</v>
      </c>
      <c r="T3">
        <f t="shared" si="2"/>
        <v>2.183156267131821</v>
      </c>
      <c r="U3">
        <f t="shared" si="2"/>
        <v>-0.74425781834039351</v>
      </c>
      <c r="V3">
        <f t="shared" si="2"/>
        <v>0.17676123185584344</v>
      </c>
      <c r="W3">
        <f t="shared" si="2"/>
        <v>-3.2096118415929471E-2</v>
      </c>
      <c r="X3">
        <f t="shared" si="2"/>
        <v>4.7097565066853021E-3</v>
      </c>
      <c r="Y3">
        <f t="shared" si="2"/>
        <v>-5.7937480836208085E-4</v>
      </c>
      <c r="Z3">
        <f t="shared" si="2"/>
        <v>6.1324954514131537E-5</v>
      </c>
      <c r="AA3">
        <f t="shared" si="2"/>
        <v>-5.6944600620264999E-6</v>
      </c>
      <c r="AB3">
        <f t="shared" si="2"/>
        <v>4.7088804359065285E-7</v>
      </c>
      <c r="AC3">
        <f t="shared" si="2"/>
        <v>-3.5092607899726251E-8</v>
      </c>
      <c r="AD3">
        <f t="shared" si="2"/>
        <v>2.3799508017101575E-9</v>
      </c>
      <c r="AE3">
        <f t="shared" si="2"/>
        <v>-1.4807386209735146E-10</v>
      </c>
      <c r="AF3">
        <f t="shared" si="2"/>
        <v>8.5094394776724689E-12</v>
      </c>
      <c r="AG3">
        <f t="shared" si="2"/>
        <v>-4.5431753143505558E-13</v>
      </c>
      <c r="AH3">
        <f t="shared" si="2"/>
        <v>2.2648269796241613E-14</v>
      </c>
      <c r="AI3">
        <f t="shared" si="2"/>
        <v>-1.0588414105793377E-15</v>
      </c>
      <c r="AJ3">
        <f t="shared" si="2"/>
        <v>4.6603935324794794E-17</v>
      </c>
      <c r="AK3">
        <f t="shared" si="2"/>
        <v>-1.9377425740309415E-18</v>
      </c>
      <c r="AL3">
        <f t="shared" si="2"/>
        <v>7.6344604578117791E-20</v>
      </c>
      <c r="AM3">
        <f t="shared" si="2"/>
        <v>-2.8579950939312599E-21</v>
      </c>
      <c r="AN3">
        <f t="shared" si="2"/>
        <v>1.0191126706416327E-22</v>
      </c>
      <c r="AO3">
        <f t="shared" si="2"/>
        <v>-3.4692679303973394E-24</v>
      </c>
      <c r="AP3">
        <f t="shared" si="2"/>
        <v>1.1297944904912391E-25</v>
      </c>
    </row>
    <row r="4" spans="1:42" x14ac:dyDescent="0.35">
      <c r="A4" s="3"/>
      <c r="F4" t="s">
        <v>15</v>
      </c>
      <c r="G4" s="4">
        <f>G2/B2</f>
        <v>1.25</v>
      </c>
      <c r="I4" t="s">
        <v>11</v>
      </c>
      <c r="K4" t="e" cm="1">
        <f t="array" aca="1" ref="K4" ca="1">FTEXT(G4)</f>
        <v>#NAME?</v>
      </c>
      <c r="M4">
        <f>M3+1</f>
        <v>1</v>
      </c>
      <c r="N4">
        <f>N3*(EXP(G6)-1)</f>
        <v>0.2792500041531687</v>
      </c>
      <c r="O4">
        <f>O3+N4</f>
        <v>0.5292500041531687</v>
      </c>
      <c r="Q4">
        <f t="shared" ref="Q4:Q27" si="3">Q3+1</f>
        <v>2</v>
      </c>
      <c r="R4">
        <f t="shared" si="1"/>
        <v>1.5</v>
      </c>
      <c r="S4">
        <f t="shared" ref="S4:AH19" si="4">IF($Q4&lt;=S$2,(-1)^(S$2-$Q4)*EXP($R4)*($R4+S$2-$Q4)*$R4^(S$2-$Q4-1)/FACT(S$2-$Q4),"")</f>
        <v>4.4816890703380645</v>
      </c>
      <c r="T4">
        <f t="shared" si="4"/>
        <v>-11.204222675845161</v>
      </c>
      <c r="U4">
        <f t="shared" si="4"/>
        <v>11.764433809637421</v>
      </c>
      <c r="V4">
        <f t="shared" si="4"/>
        <v>-7.5628503061954833</v>
      </c>
      <c r="W4">
        <f t="shared" si="4"/>
        <v>3.4663063903395965</v>
      </c>
      <c r="X4">
        <f t="shared" si="4"/>
        <v>-1.2289631747567662</v>
      </c>
      <c r="Y4">
        <f t="shared" si="4"/>
        <v>0.35450860810291329</v>
      </c>
      <c r="Z4">
        <f t="shared" si="4"/>
        <v>-8.6094947682136089E-2</v>
      </c>
      <c r="AA4">
        <f t="shared" si="4"/>
        <v>1.8041955948094695E-2</v>
      </c>
      <c r="AB4">
        <f t="shared" si="4"/>
        <v>-3.3235182009648122E-3</v>
      </c>
      <c r="AC4">
        <f t="shared" si="4"/>
        <v>5.4600656158707624E-4</v>
      </c>
      <c r="AD4">
        <f t="shared" si="4"/>
        <v>-8.0929826322195114E-5</v>
      </c>
      <c r="AE4">
        <f t="shared" si="4"/>
        <v>1.0925526553496339E-5</v>
      </c>
      <c r="AF4">
        <f t="shared" si="4"/>
        <v>-1.3540182480828796E-6</v>
      </c>
      <c r="AG4">
        <f t="shared" si="4"/>
        <v>1.5507844466959088E-7</v>
      </c>
      <c r="AH4">
        <f t="shared" si="4"/>
        <v>-1.6508350561601611E-8</v>
      </c>
      <c r="AI4">
        <f t="shared" ref="AI4:AP13" si="5">IF($Q4&lt;=AI$2,(-1)^(AI$2-$Q4)*EXP($R4)*($R4+AI$2-$Q4)*$R4^(AI$2-$Q4-1)/FACT(AI$2-$Q4),"")</f>
        <v>1.6414553115228875E-9</v>
      </c>
      <c r="AJ4">
        <f t="shared" si="5"/>
        <v>-1.5311053746137857E-10</v>
      </c>
      <c r="AK4">
        <f t="shared" si="5"/>
        <v>1.3448898560796765E-11</v>
      </c>
      <c r="AL4">
        <f t="shared" si="5"/>
        <v>-1.1162041315641041E-12</v>
      </c>
      <c r="AM4">
        <f t="shared" si="5"/>
        <v>8.7798983519371595E-14</v>
      </c>
      <c r="AN4">
        <f t="shared" si="5"/>
        <v>-6.563046940816814E-15</v>
      </c>
      <c r="AO4">
        <f t="shared" si="5"/>
        <v>4.6736849427028829E-16</v>
      </c>
      <c r="AP4">
        <f t="shared" si="5"/>
        <v>-3.1777598824113035E-17</v>
      </c>
    </row>
    <row r="5" spans="1:42" x14ac:dyDescent="0.35">
      <c r="A5" s="3"/>
      <c r="F5" t="s">
        <v>16</v>
      </c>
      <c r="G5" s="4">
        <f>G3/B2</f>
        <v>0.75</v>
      </c>
      <c r="I5" t="s">
        <v>10</v>
      </c>
      <c r="K5" t="e" cm="1">
        <f t="array" aca="1" ref="K5" ca="1">FTEXT(G5)</f>
        <v>#NAME?</v>
      </c>
      <c r="M5">
        <f t="shared" ref="M5:M18" si="6">M4+1</f>
        <v>2</v>
      </c>
      <c r="N5" cm="1">
        <f t="array" ref="N5:N18">TRANSPOSE(S28:AF28)</f>
        <v>0.19423476031647091</v>
      </c>
      <c r="O5">
        <f t="shared" ref="O5:O18" si="7">O4+N5</f>
        <v>0.72348476446963961</v>
      </c>
      <c r="Q5">
        <f t="shared" si="3"/>
        <v>3</v>
      </c>
      <c r="R5">
        <f t="shared" si="1"/>
        <v>2.25</v>
      </c>
      <c r="S5" t="str">
        <f t="shared" si="4"/>
        <v/>
      </c>
      <c r="T5">
        <f t="shared" si="4"/>
        <v>9.4877358363585262</v>
      </c>
      <c r="U5">
        <f t="shared" si="4"/>
        <v>-30.835141468165212</v>
      </c>
      <c r="V5">
        <f t="shared" si="4"/>
        <v>45.363236967589202</v>
      </c>
      <c r="W5">
        <f t="shared" si="4"/>
        <v>-42.027704837619403</v>
      </c>
      <c r="X5">
        <f t="shared" si="4"/>
        <v>28.14355234662014</v>
      </c>
      <c r="Y5">
        <f t="shared" si="4"/>
        <v>-14.690934324935712</v>
      </c>
      <c r="Z5">
        <f t="shared" si="4"/>
        <v>6.2689762852096367</v>
      </c>
      <c r="AA5">
        <f t="shared" si="4"/>
        <v>-2.2592739209684076</v>
      </c>
      <c r="AB5">
        <f t="shared" si="4"/>
        <v>0.70411492976126899</v>
      </c>
      <c r="AC5">
        <f t="shared" si="4"/>
        <v>-0.19320226731254334</v>
      </c>
      <c r="AD5">
        <f t="shared" si="4"/>
        <v>4.7334555491573116E-2</v>
      </c>
      <c r="AE5">
        <f t="shared" si="4"/>
        <v>-1.0472441080463996E-2</v>
      </c>
      <c r="AF5">
        <f t="shared" si="4"/>
        <v>2.1117776235369612E-3</v>
      </c>
      <c r="AG5">
        <f t="shared" si="4"/>
        <v>-3.9114909423812141E-4</v>
      </c>
      <c r="AH5">
        <f t="shared" ref="AH5:AH27" si="8">IF($Q5&lt;=AH$2,(-1)^(AH$2-$Q5)*EXP($R5)*($R5+AH$2-$Q5)*$R5^(AH$2-$Q5-1)/FACT(AH$2-$Q5),"")</f>
        <v>6.6985427438319978E-5</v>
      </c>
      <c r="AI5">
        <f t="shared" si="5"/>
        <v>-1.0666141138255565E-5</v>
      </c>
      <c r="AJ5">
        <f t="shared" si="5"/>
        <v>1.5868783351073158E-6</v>
      </c>
      <c r="AK5">
        <f t="shared" si="5"/>
        <v>-2.2153639932098504E-7</v>
      </c>
      <c r="AL5">
        <f t="shared" si="5"/>
        <v>2.9130597962661989E-8</v>
      </c>
      <c r="AM5">
        <f t="shared" si="5"/>
        <v>-3.6200304485764173E-9</v>
      </c>
      <c r="AN5">
        <f t="shared" si="5"/>
        <v>4.264182925455456E-10</v>
      </c>
      <c r="AO5">
        <f t="shared" si="5"/>
        <v>-4.7741052817097599E-11</v>
      </c>
      <c r="AP5">
        <f t="shared" si="5"/>
        <v>5.0926123056361455E-12</v>
      </c>
    </row>
    <row r="6" spans="1:42" x14ac:dyDescent="0.35">
      <c r="A6" s="3"/>
      <c r="F6" t="s">
        <v>12</v>
      </c>
      <c r="G6" s="5">
        <f>B2/B3</f>
        <v>0.75</v>
      </c>
      <c r="I6" t="s">
        <v>7</v>
      </c>
      <c r="K6" t="e" cm="1">
        <f t="array" aca="1" ref="K6" ca="1">FTEXT(G6)</f>
        <v>#NAME?</v>
      </c>
      <c r="M6">
        <f t="shared" si="6"/>
        <v>3</v>
      </c>
      <c r="N6">
        <v>0.11666735691129659</v>
      </c>
      <c r="O6">
        <f t="shared" si="7"/>
        <v>0.8401521213809362</v>
      </c>
      <c r="Q6">
        <f t="shared" si="3"/>
        <v>4</v>
      </c>
      <c r="R6">
        <f t="shared" si="1"/>
        <v>3</v>
      </c>
      <c r="S6" t="str">
        <f t="shared" si="4"/>
        <v/>
      </c>
      <c r="T6" t="str">
        <f t="shared" si="4"/>
        <v/>
      </c>
      <c r="U6">
        <f t="shared" si="4"/>
        <v>20.085536923187668</v>
      </c>
      <c r="V6">
        <f t="shared" si="4"/>
        <v>-80.342147692750672</v>
      </c>
      <c r="W6">
        <f t="shared" si="4"/>
        <v>150.64152692390752</v>
      </c>
      <c r="X6">
        <f t="shared" si="4"/>
        <v>-180.76983230868902</v>
      </c>
      <c r="Y6">
        <f t="shared" si="4"/>
        <v>158.17360327010286</v>
      </c>
      <c r="Z6">
        <f t="shared" si="4"/>
        <v>-108.46189938521341</v>
      </c>
      <c r="AA6">
        <f t="shared" si="4"/>
        <v>61.009818404182546</v>
      </c>
      <c r="AB6">
        <f t="shared" si="4"/>
        <v>-29.052294478182166</v>
      </c>
      <c r="AC6">
        <f t="shared" si="4"/>
        <v>11.984071472250141</v>
      </c>
      <c r="AD6">
        <f t="shared" si="4"/>
        <v>-4.357844171727324</v>
      </c>
      <c r="AE6">
        <f t="shared" si="4"/>
        <v>1.4162993558113803</v>
      </c>
      <c r="AF6">
        <f t="shared" si="4"/>
        <v>-0.41597603457397186</v>
      </c>
      <c r="AG6">
        <f t="shared" si="4"/>
        <v>0.11142215211802819</v>
      </c>
      <c r="AH6">
        <f t="shared" si="8"/>
        <v>-2.7426991290591552E-2</v>
      </c>
      <c r="AI6">
        <f t="shared" si="5"/>
        <v>6.2445381956257552E-3</v>
      </c>
      <c r="AJ6">
        <f t="shared" si="5"/>
        <v>-1.322372794367807E-3</v>
      </c>
      <c r="AK6">
        <f t="shared" si="5"/>
        <v>2.6171961555196183E-4</v>
      </c>
      <c r="AL6">
        <f t="shared" si="5"/>
        <v>-4.8616646851757613E-5</v>
      </c>
      <c r="AM6">
        <f t="shared" si="5"/>
        <v>8.5079131990575817E-6</v>
      </c>
      <c r="AN6">
        <f t="shared" si="5"/>
        <v>-1.4073239878140361E-6</v>
      </c>
      <c r="AO6">
        <f t="shared" si="5"/>
        <v>2.2069398899811021E-7</v>
      </c>
      <c r="AP6">
        <f t="shared" si="5"/>
        <v>-3.2898482832016426E-8</v>
      </c>
    </row>
    <row r="7" spans="1:42" x14ac:dyDescent="0.35">
      <c r="M7">
        <f t="shared" si="6"/>
        <v>4</v>
      </c>
      <c r="N7">
        <v>6.7642861579870761E-2</v>
      </c>
      <c r="O7">
        <f t="shared" si="7"/>
        <v>0.90779498296080696</v>
      </c>
      <c r="Q7">
        <f t="shared" si="3"/>
        <v>5</v>
      </c>
      <c r="R7">
        <f t="shared" si="1"/>
        <v>3.75</v>
      </c>
      <c r="S7" t="str">
        <f t="shared" si="4"/>
        <v/>
      </c>
      <c r="T7" t="str">
        <f t="shared" si="4"/>
        <v/>
      </c>
      <c r="U7" t="str">
        <f t="shared" si="4"/>
        <v/>
      </c>
      <c r="V7">
        <f t="shared" si="4"/>
        <v>42.521082000062783</v>
      </c>
      <c r="W7">
        <f t="shared" si="4"/>
        <v>-201.97513950029821</v>
      </c>
      <c r="X7">
        <f t="shared" si="4"/>
        <v>458.43041531317687</v>
      </c>
      <c r="Y7">
        <f t="shared" si="4"/>
        <v>-672.69680507911823</v>
      </c>
      <c r="Z7">
        <f t="shared" si="4"/>
        <v>724.08336657821758</v>
      </c>
      <c r="AA7">
        <f t="shared" si="4"/>
        <v>-613.13510879607145</v>
      </c>
      <c r="AB7">
        <f t="shared" si="4"/>
        <v>427.00480791154973</v>
      </c>
      <c r="AC7">
        <f t="shared" si="4"/>
        <v>-252.21437829940433</v>
      </c>
      <c r="AD7">
        <f t="shared" si="4"/>
        <v>129.22320981183142</v>
      </c>
      <c r="AE7">
        <f t="shared" si="4"/>
        <v>-58.425387414923783</v>
      </c>
      <c r="AF7">
        <f t="shared" si="4"/>
        <v>23.627914028094178</v>
      </c>
      <c r="AG7">
        <f t="shared" si="4"/>
        <v>-8.6407867416790705</v>
      </c>
      <c r="AH7">
        <f t="shared" si="8"/>
        <v>2.8833133724882485</v>
      </c>
      <c r="AI7">
        <f t="shared" si="5"/>
        <v>-0.88453294851974662</v>
      </c>
      <c r="AJ7">
        <f t="shared" si="5"/>
        <v>0.25107345153878735</v>
      </c>
      <c r="AK7">
        <f t="shared" si="5"/>
        <v>-6.6304608681017799E-2</v>
      </c>
      <c r="AL7">
        <f t="shared" si="5"/>
        <v>1.6368950268126268E-2</v>
      </c>
      <c r="AM7">
        <f t="shared" si="5"/>
        <v>-3.7936230610233069E-3</v>
      </c>
      <c r="AN7">
        <f t="shared" si="5"/>
        <v>8.2842672266322207E-4</v>
      </c>
      <c r="AO7">
        <f t="shared" si="5"/>
        <v>-1.7102275808156356E-4</v>
      </c>
      <c r="AP7">
        <f t="shared" si="5"/>
        <v>3.3476295366240122E-5</v>
      </c>
    </row>
    <row r="8" spans="1:42" x14ac:dyDescent="0.35">
      <c r="F8" t="s">
        <v>20</v>
      </c>
      <c r="G8" s="13">
        <v>0.48</v>
      </c>
      <c r="I8" t="s">
        <v>30</v>
      </c>
      <c r="M8">
        <f t="shared" si="6"/>
        <v>5</v>
      </c>
      <c r="N8">
        <v>3.9020550140419274E-2</v>
      </c>
      <c r="O8">
        <f t="shared" si="7"/>
        <v>0.94681553310122624</v>
      </c>
      <c r="Q8">
        <f t="shared" si="3"/>
        <v>6</v>
      </c>
      <c r="R8">
        <f t="shared" si="1"/>
        <v>4.5</v>
      </c>
      <c r="S8" t="str">
        <f t="shared" si="4"/>
        <v/>
      </c>
      <c r="T8" t="str">
        <f t="shared" si="4"/>
        <v/>
      </c>
      <c r="U8" t="str">
        <f t="shared" si="4"/>
        <v/>
      </c>
      <c r="V8" t="str">
        <f t="shared" si="4"/>
        <v/>
      </c>
      <c r="W8">
        <f t="shared" si="4"/>
        <v>90.017131300521797</v>
      </c>
      <c r="X8">
        <f t="shared" si="4"/>
        <v>-495.09422215286997</v>
      </c>
      <c r="Y8">
        <f t="shared" si="4"/>
        <v>1316.5005452701314</v>
      </c>
      <c r="Z8">
        <f t="shared" si="4"/>
        <v>-2278.5586360444581</v>
      </c>
      <c r="AA8">
        <f t="shared" si="4"/>
        <v>2905.1622609566843</v>
      </c>
      <c r="AB8">
        <f t="shared" si="4"/>
        <v>-2922.251450727018</v>
      </c>
      <c r="AC8">
        <f t="shared" si="4"/>
        <v>2422.3926499447648</v>
      </c>
      <c r="AD8">
        <f t="shared" si="4"/>
        <v>-1705.5621718998855</v>
      </c>
      <c r="AE8">
        <f t="shared" si="4"/>
        <v>1042.8029583627017</v>
      </c>
      <c r="AF8">
        <f t="shared" si="4"/>
        <v>-563.11359751585883</v>
      </c>
      <c r="AG8">
        <f t="shared" si="4"/>
        <v>272.17157213266512</v>
      </c>
      <c r="AH8">
        <f t="shared" si="8"/>
        <v>-119.02173765676109</v>
      </c>
      <c r="AI8">
        <f t="shared" si="5"/>
        <v>47.512709790400592</v>
      </c>
      <c r="AJ8">
        <f t="shared" si="5"/>
        <v>-17.443477370601617</v>
      </c>
      <c r="AK8">
        <f t="shared" si="5"/>
        <v>5.9272224126636113</v>
      </c>
      <c r="AL8">
        <f t="shared" si="5"/>
        <v>-1.8742838440044389</v>
      </c>
      <c r="AM8">
        <f t="shared" si="5"/>
        <v>0.55417527118400478</v>
      </c>
      <c r="AN8">
        <f t="shared" si="5"/>
        <v>-0.15384923238752501</v>
      </c>
      <c r="AO8">
        <f t="shared" si="5"/>
        <v>4.0251252659526893E-2</v>
      </c>
      <c r="AP8">
        <f t="shared" si="5"/>
        <v>-9.9568888157777063E-3</v>
      </c>
    </row>
    <row r="9" spans="1:42" x14ac:dyDescent="0.35">
      <c r="M9">
        <f t="shared" si="6"/>
        <v>6</v>
      </c>
      <c r="N9">
        <v>2.2506039608842343E-2</v>
      </c>
      <c r="O9">
        <f t="shared" si="7"/>
        <v>0.96932157271006858</v>
      </c>
      <c r="Q9">
        <f t="shared" si="3"/>
        <v>7</v>
      </c>
      <c r="R9">
        <f t="shared" si="1"/>
        <v>5.25</v>
      </c>
      <c r="S9" t="str">
        <f t="shared" si="4"/>
        <v/>
      </c>
      <c r="T9" t="str">
        <f t="shared" si="4"/>
        <v/>
      </c>
      <c r="U9" t="str">
        <f t="shared" si="4"/>
        <v/>
      </c>
      <c r="V9" t="str">
        <f t="shared" si="4"/>
        <v/>
      </c>
      <c r="W9" t="str">
        <f t="shared" si="4"/>
        <v/>
      </c>
      <c r="X9">
        <f t="shared" si="4"/>
        <v>190.56626845862999</v>
      </c>
      <c r="Y9">
        <f t="shared" si="4"/>
        <v>-1191.0391778664375</v>
      </c>
      <c r="Z9">
        <f t="shared" si="4"/>
        <v>3626.7142966033025</v>
      </c>
      <c r="AA9">
        <f t="shared" si="4"/>
        <v>-7222.1638147876101</v>
      </c>
      <c r="AB9">
        <f t="shared" si="4"/>
        <v>10628.070613806767</v>
      </c>
      <c r="AC9">
        <f t="shared" si="4"/>
        <v>-12365.903781740035</v>
      </c>
      <c r="AD9">
        <f t="shared" si="4"/>
        <v>11875.791741610095</v>
      </c>
      <c r="AE9">
        <f t="shared" si="4"/>
        <v>-9698.5632556482433</v>
      </c>
      <c r="AF9">
        <f t="shared" si="4"/>
        <v>6884.2480252146015</v>
      </c>
      <c r="AG9">
        <f t="shared" si="4"/>
        <v>-4318.8914497808591</v>
      </c>
      <c r="AH9">
        <f t="shared" si="8"/>
        <v>2426.5350645479298</v>
      </c>
      <c r="AI9">
        <f t="shared" si="5"/>
        <v>-1234.0612381177066</v>
      </c>
      <c r="AJ9">
        <f t="shared" si="5"/>
        <v>573.12651731812718</v>
      </c>
      <c r="AK9">
        <f t="shared" si="5"/>
        <v>-244.87261734913295</v>
      </c>
      <c r="AL9">
        <f t="shared" si="5"/>
        <v>96.858860629537176</v>
      </c>
      <c r="AM9">
        <f t="shared" si="5"/>
        <v>-35.661671413602328</v>
      </c>
      <c r="AN9">
        <f t="shared" si="5"/>
        <v>12.279337089753115</v>
      </c>
      <c r="AO9">
        <f t="shared" si="5"/>
        <v>-3.970602252724666</v>
      </c>
      <c r="AP9">
        <f t="shared" si="5"/>
        <v>1.2101414169118714</v>
      </c>
    </row>
    <row r="10" spans="1:42" x14ac:dyDescent="0.35">
      <c r="F10" t="s">
        <v>22</v>
      </c>
      <c r="G10" s="6">
        <f>INT(G8*B3)</f>
        <v>0</v>
      </c>
      <c r="K10" t="e" cm="1">
        <f t="array" aca="1" ref="K10" ca="1">FTEXT(G10)</f>
        <v>#NAME?</v>
      </c>
      <c r="M10">
        <f t="shared" si="6"/>
        <v>7</v>
      </c>
      <c r="N10">
        <v>1.298205965448318E-2</v>
      </c>
      <c r="O10">
        <f t="shared" si="7"/>
        <v>0.98230363236455176</v>
      </c>
      <c r="Q10">
        <f t="shared" si="3"/>
        <v>8</v>
      </c>
      <c r="R10">
        <f t="shared" si="1"/>
        <v>6</v>
      </c>
      <c r="S10" t="str">
        <f t="shared" si="4"/>
        <v/>
      </c>
      <c r="T10" t="str">
        <f t="shared" si="4"/>
        <v/>
      </c>
      <c r="U10" t="str">
        <f t="shared" si="4"/>
        <v/>
      </c>
      <c r="V10" t="str">
        <f t="shared" si="4"/>
        <v/>
      </c>
      <c r="W10" t="str">
        <f t="shared" si="4"/>
        <v/>
      </c>
      <c r="X10" t="str">
        <f t="shared" si="4"/>
        <v/>
      </c>
      <c r="Y10">
        <f t="shared" si="4"/>
        <v>403.42879349273505</v>
      </c>
      <c r="Z10">
        <f t="shared" si="4"/>
        <v>-2824.0015544491457</v>
      </c>
      <c r="AA10">
        <f t="shared" si="4"/>
        <v>9682.2910438256422</v>
      </c>
      <c r="AB10">
        <f t="shared" si="4"/>
        <v>-21785.154848607697</v>
      </c>
      <c r="AC10">
        <f t="shared" si="4"/>
        <v>36308.591414346163</v>
      </c>
      <c r="AD10">
        <f t="shared" si="4"/>
        <v>-47927.340666936929</v>
      </c>
      <c r="AE10">
        <f t="shared" si="4"/>
        <v>52284.37163665847</v>
      </c>
      <c r="AF10">
        <f t="shared" si="4"/>
        <v>-48549.773662611435</v>
      </c>
      <c r="AG10">
        <f t="shared" si="4"/>
        <v>39213.278727493846</v>
      </c>
      <c r="AH10">
        <f t="shared" si="8"/>
        <v>-28009.484805352753</v>
      </c>
      <c r="AI10">
        <f t="shared" si="5"/>
        <v>17926.070275425762</v>
      </c>
      <c r="AJ10">
        <f t="shared" si="5"/>
        <v>-10388.972545985385</v>
      </c>
      <c r="AK10">
        <f t="shared" si="5"/>
        <v>5500.0442890510858</v>
      </c>
      <c r="AL10">
        <f t="shared" si="5"/>
        <v>-2679.508756204375</v>
      </c>
      <c r="AM10">
        <f t="shared" si="5"/>
        <v>1208.8009426485903</v>
      </c>
      <c r="AN10">
        <f t="shared" si="5"/>
        <v>-507.69639591240798</v>
      </c>
      <c r="AO10">
        <f t="shared" si="5"/>
        <v>199.45215553701738</v>
      </c>
      <c r="AP10">
        <f t="shared" si="5"/>
        <v>-73.594645625958293</v>
      </c>
    </row>
    <row r="11" spans="1:42" x14ac:dyDescent="0.35">
      <c r="F11" t="s">
        <v>25</v>
      </c>
      <c r="G11" s="4" t="str">
        <f ca="1">IF(G10&gt;0,OFFSET(O3,G10-1,0,1,1),"")</f>
        <v/>
      </c>
      <c r="K11" t="e" cm="1">
        <f t="array" aca="1" ref="K11" ca="1">FTEXT(G11)</f>
        <v>#NAME?</v>
      </c>
      <c r="M11">
        <f t="shared" si="6"/>
        <v>8</v>
      </c>
      <c r="N11">
        <v>7.4884989431041049E-3</v>
      </c>
      <c r="O11">
        <f t="shared" si="7"/>
        <v>0.98979213130765586</v>
      </c>
      <c r="Q11">
        <f t="shared" si="3"/>
        <v>9</v>
      </c>
      <c r="R11">
        <f t="shared" si="1"/>
        <v>6.75</v>
      </c>
      <c r="S11" t="str">
        <f t="shared" si="4"/>
        <v/>
      </c>
      <c r="T11" t="str">
        <f t="shared" si="4"/>
        <v/>
      </c>
      <c r="U11" t="str">
        <f t="shared" si="4"/>
        <v/>
      </c>
      <c r="V11" t="str">
        <f t="shared" si="4"/>
        <v/>
      </c>
      <c r="W11" t="str">
        <f t="shared" si="4"/>
        <v/>
      </c>
      <c r="X11" t="str">
        <f t="shared" si="4"/>
        <v/>
      </c>
      <c r="Y11" t="str">
        <f t="shared" si="4"/>
        <v/>
      </c>
      <c r="Z11">
        <f t="shared" si="4"/>
        <v>854.05876252615155</v>
      </c>
      <c r="AA11">
        <f t="shared" si="4"/>
        <v>-6618.9554095776748</v>
      </c>
      <c r="AB11">
        <f t="shared" si="4"/>
        <v>25221.422830850413</v>
      </c>
      <c r="AC11">
        <f t="shared" si="4"/>
        <v>-63233.710097346397</v>
      </c>
      <c r="AD11">
        <f t="shared" si="4"/>
        <v>117651.18176765893</v>
      </c>
      <c r="AE11">
        <f t="shared" si="4"/>
        <v>-173603.89495716183</v>
      </c>
      <c r="AF11">
        <f t="shared" si="4"/>
        <v>211926.03134398212</v>
      </c>
      <c r="AG11">
        <f t="shared" si="4"/>
        <v>-220385.26368754439</v>
      </c>
      <c r="AH11">
        <f t="shared" si="8"/>
        <v>199473.7074171922</v>
      </c>
      <c r="AI11">
        <f t="shared" si="5"/>
        <v>-159748.01144851409</v>
      </c>
      <c r="AJ11">
        <f t="shared" si="5"/>
        <v>114676.25107554047</v>
      </c>
      <c r="AK11">
        <f t="shared" si="5"/>
        <v>-74570.68294159128</v>
      </c>
      <c r="AL11">
        <f t="shared" si="5"/>
        <v>44309.164599977215</v>
      </c>
      <c r="AM11">
        <f t="shared" si="5"/>
        <v>-24233.704638910618</v>
      </c>
      <c r="AN11">
        <f t="shared" si="5"/>
        <v>12275.707978254675</v>
      </c>
      <c r="AO11">
        <f t="shared" si="5"/>
        <v>-5790.2887632369939</v>
      </c>
      <c r="AP11">
        <f t="shared" si="5"/>
        <v>2555.0897074844283</v>
      </c>
    </row>
    <row r="12" spans="1:42" x14ac:dyDescent="0.35">
      <c r="F12" t="s">
        <v>24</v>
      </c>
      <c r="G12" s="4">
        <f ca="1">OFFSET(O3,G10,0,1,1)</f>
        <v>0.25</v>
      </c>
      <c r="K12" t="e" cm="1">
        <f t="array" aca="1" ref="K12" ca="1">FTEXT(G12)</f>
        <v>#NAME?</v>
      </c>
      <c r="M12">
        <f t="shared" si="6"/>
        <v>9</v>
      </c>
      <c r="N12">
        <v>4.3196228340605103E-3</v>
      </c>
      <c r="O12">
        <f t="shared" si="7"/>
        <v>0.99411175414171637</v>
      </c>
      <c r="Q12">
        <f t="shared" si="3"/>
        <v>10</v>
      </c>
      <c r="R12">
        <f t="shared" si="1"/>
        <v>7.5</v>
      </c>
      <c r="S12" t="str">
        <f t="shared" si="4"/>
        <v/>
      </c>
      <c r="T12" t="str">
        <f t="shared" si="4"/>
        <v/>
      </c>
      <c r="U12" t="str">
        <f t="shared" si="4"/>
        <v/>
      </c>
      <c r="V12" t="str">
        <f t="shared" si="4"/>
        <v/>
      </c>
      <c r="W12" t="str">
        <f t="shared" si="4"/>
        <v/>
      </c>
      <c r="X12" t="str">
        <f t="shared" si="4"/>
        <v/>
      </c>
      <c r="Y12" t="str">
        <f t="shared" si="4"/>
        <v/>
      </c>
      <c r="Z12" t="str">
        <f t="shared" si="4"/>
        <v/>
      </c>
      <c r="AA12">
        <f t="shared" si="4"/>
        <v>1808.0424144560632</v>
      </c>
      <c r="AB12">
        <f t="shared" si="4"/>
        <v>-15368.360522876537</v>
      </c>
      <c r="AC12">
        <f t="shared" si="4"/>
        <v>64411.511014997253</v>
      </c>
      <c r="AD12">
        <f t="shared" si="4"/>
        <v>-177979.17517301874</v>
      </c>
      <c r="AE12">
        <f t="shared" si="4"/>
        <v>365492.94901602058</v>
      </c>
      <c r="AF12">
        <f t="shared" si="4"/>
        <v>-595912.41687394655</v>
      </c>
      <c r="AG12">
        <f t="shared" si="4"/>
        <v>804481.76277982793</v>
      </c>
      <c r="AH12">
        <f t="shared" si="8"/>
        <v>-925792.5047863099</v>
      </c>
      <c r="AI12">
        <f t="shared" si="5"/>
        <v>927787.74725352181</v>
      </c>
      <c r="AJ12">
        <f t="shared" si="5"/>
        <v>-823037.51772489829</v>
      </c>
      <c r="AK12">
        <f t="shared" si="5"/>
        <v>654688.93455389643</v>
      </c>
      <c r="AL12">
        <f t="shared" si="5"/>
        <v>-471886.18010053568</v>
      </c>
      <c r="AM12">
        <f t="shared" si="5"/>
        <v>310870.96324190695</v>
      </c>
      <c r="AN12">
        <f t="shared" si="5"/>
        <v>-188545.99841594952</v>
      </c>
      <c r="AO12">
        <f t="shared" si="5"/>
        <v>105933.94510303783</v>
      </c>
      <c r="AP12">
        <f t="shared" si="5"/>
        <v>-55430.552670194214</v>
      </c>
    </row>
    <row r="13" spans="1:42" x14ac:dyDescent="0.35">
      <c r="F13" t="s">
        <v>28</v>
      </c>
      <c r="G13" s="4">
        <f ca="1">OFFSET(N3,G10,0,1,1)</f>
        <v>0.25</v>
      </c>
      <c r="K13" t="e" cm="1">
        <f t="array" aca="1" ref="K13" ca="1">FTEXT(G13)</f>
        <v>#NAME?</v>
      </c>
      <c r="M13">
        <f t="shared" si="6"/>
        <v>10</v>
      </c>
      <c r="N13">
        <v>2.4917054338970956E-3</v>
      </c>
      <c r="O13">
        <f t="shared" si="7"/>
        <v>0.99660345957561347</v>
      </c>
      <c r="Q13">
        <f t="shared" si="3"/>
        <v>11</v>
      </c>
      <c r="R13">
        <f t="shared" si="1"/>
        <v>8.25</v>
      </c>
      <c r="S13" t="str">
        <f t="shared" si="4"/>
        <v/>
      </c>
      <c r="T13" t="str">
        <f t="shared" si="4"/>
        <v/>
      </c>
      <c r="U13" t="str">
        <f t="shared" si="4"/>
        <v/>
      </c>
      <c r="V13" t="str">
        <f t="shared" si="4"/>
        <v/>
      </c>
      <c r="W13" t="str">
        <f t="shared" si="4"/>
        <v/>
      </c>
      <c r="X13" t="str">
        <f t="shared" si="4"/>
        <v/>
      </c>
      <c r="Y13" t="str">
        <f t="shared" si="4"/>
        <v/>
      </c>
      <c r="Z13" t="str">
        <f t="shared" si="4"/>
        <v/>
      </c>
      <c r="AA13" t="str">
        <f t="shared" si="4"/>
        <v/>
      </c>
      <c r="AB13">
        <f t="shared" si="4"/>
        <v>3827.6258214399068</v>
      </c>
      <c r="AC13">
        <f t="shared" si="4"/>
        <v>-35405.538848319135</v>
      </c>
      <c r="AD13">
        <f t="shared" si="4"/>
        <v>161836.80426275605</v>
      </c>
      <c r="AE13">
        <f t="shared" si="4"/>
        <v>-488470.84213453805</v>
      </c>
      <c r="AF13">
        <f t="shared" si="4"/>
        <v>1097024.09962715</v>
      </c>
      <c r="AG13">
        <f t="shared" si="4"/>
        <v>-1957852.1941304952</v>
      </c>
      <c r="AH13">
        <f t="shared" si="8"/>
        <v>2895220.1078297654</v>
      </c>
      <c r="AI13">
        <f t="shared" si="5"/>
        <v>-3651677.9931461886</v>
      </c>
      <c r="AJ13">
        <f t="shared" si="5"/>
        <v>4012730.1717718109</v>
      </c>
      <c r="AK13">
        <f t="shared" si="5"/>
        <v>-3904695.1286856467</v>
      </c>
      <c r="AL13">
        <f t="shared" si="5"/>
        <v>3408119.7699288861</v>
      </c>
      <c r="AM13">
        <f t="shared" si="5"/>
        <v>-2696149.544019084</v>
      </c>
      <c r="AN13">
        <f t="shared" si="5"/>
        <v>1949893.8666566592</v>
      </c>
      <c r="AO13">
        <f t="shared" si="5"/>
        <v>-1298540.4311424331</v>
      </c>
      <c r="AP13">
        <f t="shared" si="5"/>
        <v>801221.27022380813</v>
      </c>
    </row>
    <row r="14" spans="1:42" x14ac:dyDescent="0.35">
      <c r="F14" t="s">
        <v>29</v>
      </c>
      <c r="G14" s="5">
        <f ca="1">OFFSET(N3,G10+1,0,1,1)</f>
        <v>0.2792500041531687</v>
      </c>
      <c r="M14">
        <f t="shared" si="6"/>
        <v>11</v>
      </c>
      <c r="N14">
        <v>1.4373004125900479E-3</v>
      </c>
      <c r="O14">
        <f t="shared" si="7"/>
        <v>0.99804075998820352</v>
      </c>
      <c r="Q14">
        <f t="shared" si="3"/>
        <v>12</v>
      </c>
      <c r="R14">
        <f t="shared" si="1"/>
        <v>9</v>
      </c>
      <c r="S14" t="str">
        <f t="shared" si="4"/>
        <v/>
      </c>
      <c r="T14" t="str">
        <f t="shared" si="4"/>
        <v/>
      </c>
      <c r="U14" t="str">
        <f t="shared" si="4"/>
        <v/>
      </c>
      <c r="V14" t="str">
        <f t="shared" si="4"/>
        <v/>
      </c>
      <c r="W14" t="str">
        <f t="shared" si="4"/>
        <v/>
      </c>
      <c r="X14" t="str">
        <f t="shared" si="4"/>
        <v/>
      </c>
      <c r="Y14" t="str">
        <f t="shared" si="4"/>
        <v/>
      </c>
      <c r="Z14" t="str">
        <f t="shared" si="4"/>
        <v/>
      </c>
      <c r="AA14" t="str">
        <f t="shared" si="4"/>
        <v/>
      </c>
      <c r="AB14" t="str">
        <f t="shared" si="4"/>
        <v/>
      </c>
      <c r="AC14">
        <f t="shared" si="4"/>
        <v>8103.0839275753833</v>
      </c>
      <c r="AD14">
        <f t="shared" si="4"/>
        <v>-81030.839275753839</v>
      </c>
      <c r="AE14">
        <f t="shared" si="4"/>
        <v>401102.65441498149</v>
      </c>
      <c r="AF14">
        <f t="shared" si="4"/>
        <v>-1312699.5962672124</v>
      </c>
      <c r="AG14">
        <f t="shared" si="4"/>
        <v>3199705.2659013304</v>
      </c>
      <c r="AH14">
        <f t="shared" si="8"/>
        <v>-6202505.592362578</v>
      </c>
      <c r="AI14">
        <f t="shared" ref="AI14:AP27" si="9">IF($Q14&lt;=AI$2,(-1)^(AI$2-$Q14)*EXP($R14)*($R14+AI$2-$Q14)*$R14^(AI$2-$Q14-1)/FACT(AI$2-$Q14),"")</f>
        <v>9968312.5591541436</v>
      </c>
      <c r="AJ14">
        <f t="shared" si="9"/>
        <v>-13670828.652554255</v>
      </c>
      <c r="AK14">
        <f t="shared" si="9"/>
        <v>16340912.373756254</v>
      </c>
      <c r="AL14">
        <f t="shared" si="9"/>
        <v>-17302142.513388976</v>
      </c>
      <c r="AM14">
        <f t="shared" si="9"/>
        <v>16437035.387719527</v>
      </c>
      <c r="AN14">
        <f t="shared" si="9"/>
        <v>-14156298.420045527</v>
      </c>
      <c r="AO14">
        <f t="shared" si="9"/>
        <v>11148085.005785851</v>
      </c>
      <c r="AP14">
        <f t="shared" si="9"/>
        <v>-8085424.2899106182</v>
      </c>
    </row>
    <row r="15" spans="1:42" x14ac:dyDescent="0.35">
      <c r="M15">
        <f t="shared" si="6"/>
        <v>12</v>
      </c>
      <c r="N15">
        <v>8.2908375065926521E-4</v>
      </c>
      <c r="O15">
        <f t="shared" si="7"/>
        <v>0.99886984373886278</v>
      </c>
      <c r="Q15">
        <f t="shared" si="3"/>
        <v>13</v>
      </c>
      <c r="R15">
        <f t="shared" ref="R15:R26" si="10">Q15*G$6</f>
        <v>9.75</v>
      </c>
      <c r="S15" t="str">
        <f t="shared" si="4"/>
        <v/>
      </c>
      <c r="T15" t="str">
        <f t="shared" si="4"/>
        <v/>
      </c>
      <c r="U15" t="str">
        <f t="shared" si="4"/>
        <v/>
      </c>
      <c r="V15" t="str">
        <f t="shared" si="4"/>
        <v/>
      </c>
      <c r="W15" t="str">
        <f t="shared" si="4"/>
        <v/>
      </c>
      <c r="X15" t="str">
        <f t="shared" si="4"/>
        <v/>
      </c>
      <c r="Y15" t="str">
        <f t="shared" si="4"/>
        <v/>
      </c>
      <c r="Z15" t="str">
        <f t="shared" si="4"/>
        <v/>
      </c>
      <c r="AA15" t="str">
        <f t="shared" si="4"/>
        <v/>
      </c>
      <c r="AB15" t="str">
        <f t="shared" si="4"/>
        <v/>
      </c>
      <c r="AC15" t="str">
        <f t="shared" si="4"/>
        <v/>
      </c>
      <c r="AD15">
        <f t="shared" si="4"/>
        <v>17154.228809290984</v>
      </c>
      <c r="AE15">
        <f t="shared" si="4"/>
        <v>-184407.95969987809</v>
      </c>
      <c r="AF15">
        <f t="shared" si="4"/>
        <v>982615.66898219916</v>
      </c>
      <c r="AG15">
        <f t="shared" si="4"/>
        <v>-3465288.2368893512</v>
      </c>
      <c r="AH15">
        <f t="shared" si="8"/>
        <v>9109121.6521172281</v>
      </c>
      <c r="AI15">
        <f t="shared" si="9"/>
        <v>-19054626.292292494</v>
      </c>
      <c r="AJ15">
        <f t="shared" si="9"/>
        <v>33063006.214804135</v>
      </c>
      <c r="AK15">
        <f t="shared" si="9"/>
        <v>-48975983.695738778</v>
      </c>
      <c r="AL15">
        <f t="shared" si="9"/>
        <v>63253031.181670099</v>
      </c>
      <c r="AM15">
        <f t="shared" si="9"/>
        <v>-72384630.753671765</v>
      </c>
      <c r="AN15">
        <f t="shared" si="9"/>
        <v>74339015.784020901</v>
      </c>
      <c r="AO15">
        <f t="shared" si="9"/>
        <v>-69227673.789665028</v>
      </c>
      <c r="AP15">
        <f t="shared" si="9"/>
        <v>58958207.120565623</v>
      </c>
    </row>
    <row r="16" spans="1:42" x14ac:dyDescent="0.35">
      <c r="F16" t="s">
        <v>26</v>
      </c>
      <c r="G16" s="6">
        <f ca="1">1-(G12+G14*(G8*B3-G10))</f>
        <v>0.4819199960129581</v>
      </c>
      <c r="I16" t="s">
        <v>31</v>
      </c>
      <c r="K16" t="e" cm="1">
        <f t="array" aca="1" ref="K16" ca="1">FTEXT(G16)</f>
        <v>#NAME?</v>
      </c>
      <c r="M16">
        <f t="shared" si="6"/>
        <v>13</v>
      </c>
      <c r="N16">
        <v>4.7824370176385855E-4</v>
      </c>
      <c r="O16">
        <f t="shared" si="7"/>
        <v>0.99934808744062664</v>
      </c>
      <c r="Q16">
        <f t="shared" si="3"/>
        <v>14</v>
      </c>
      <c r="R16">
        <f t="shared" si="10"/>
        <v>10.5</v>
      </c>
      <c r="S16" t="str">
        <f t="shared" si="4"/>
        <v/>
      </c>
      <c r="T16" t="str">
        <f t="shared" si="4"/>
        <v/>
      </c>
      <c r="U16" t="str">
        <f t="shared" si="4"/>
        <v/>
      </c>
      <c r="V16" t="str">
        <f t="shared" si="4"/>
        <v/>
      </c>
      <c r="W16" t="str">
        <f t="shared" si="4"/>
        <v/>
      </c>
      <c r="X16" t="str">
        <f t="shared" si="4"/>
        <v/>
      </c>
      <c r="Y16" t="str">
        <f t="shared" si="4"/>
        <v/>
      </c>
      <c r="Z16" t="str">
        <f t="shared" si="4"/>
        <v/>
      </c>
      <c r="AA16" t="str">
        <f t="shared" si="4"/>
        <v/>
      </c>
      <c r="AB16" t="str">
        <f t="shared" si="4"/>
        <v/>
      </c>
      <c r="AC16" t="str">
        <f t="shared" si="4"/>
        <v/>
      </c>
      <c r="AD16" t="str">
        <f t="shared" si="4"/>
        <v/>
      </c>
      <c r="AE16">
        <f t="shared" si="4"/>
        <v>36315.502674246629</v>
      </c>
      <c r="AF16">
        <f t="shared" si="4"/>
        <v>-417628.28075383633</v>
      </c>
      <c r="AG16">
        <f t="shared" si="4"/>
        <v>2383204.8629974355</v>
      </c>
      <c r="AH16">
        <f t="shared" si="8"/>
        <v>-9008514.3821303062</v>
      </c>
      <c r="AI16">
        <f t="shared" si="9"/>
        <v>25399005.827395167</v>
      </c>
      <c r="AJ16">
        <f t="shared" si="9"/>
        <v>-57016388.943566397</v>
      </c>
      <c r="AK16">
        <f t="shared" si="9"/>
        <v>106216014.88680515</v>
      </c>
      <c r="AL16">
        <f t="shared" si="9"/>
        <v>-168980023.68355364</v>
      </c>
      <c r="AM16">
        <f t="shared" si="9"/>
        <v>234459782.86093068</v>
      </c>
      <c r="AN16">
        <f t="shared" si="9"/>
        <v>-288322165.41006339</v>
      </c>
      <c r="AO16">
        <f t="shared" si="9"/>
        <v>318263313.35649306</v>
      </c>
      <c r="AP16">
        <f t="shared" si="9"/>
        <v>-318616155.16730958</v>
      </c>
    </row>
    <row r="17" spans="6:42" x14ac:dyDescent="0.35">
      <c r="F17" t="s">
        <v>27</v>
      </c>
      <c r="G17" s="5">
        <f>IF(G8&lt;1/B3,1,1-(G11+G13*(G8*B3-G10)))</f>
        <v>1</v>
      </c>
      <c r="I17" t="s">
        <v>32</v>
      </c>
      <c r="K17" t="e" cm="1">
        <f t="array" aca="1" ref="K17" ca="1">FTEXT(G17)</f>
        <v>#NAME?</v>
      </c>
      <c r="M17">
        <f t="shared" si="6"/>
        <v>14</v>
      </c>
      <c r="N17">
        <v>2.7586720898398198E-4</v>
      </c>
      <c r="O17">
        <f t="shared" si="7"/>
        <v>0.99962395464961062</v>
      </c>
      <c r="Q17">
        <f t="shared" si="3"/>
        <v>15</v>
      </c>
      <c r="R17">
        <f t="shared" si="10"/>
        <v>11.25</v>
      </c>
      <c r="S17" t="str">
        <f t="shared" si="4"/>
        <v/>
      </c>
      <c r="T17" t="str">
        <f t="shared" si="4"/>
        <v/>
      </c>
      <c r="U17" t="str">
        <f t="shared" si="4"/>
        <v/>
      </c>
      <c r="V17" t="str">
        <f t="shared" si="4"/>
        <v/>
      </c>
      <c r="W17" t="str">
        <f t="shared" si="4"/>
        <v/>
      </c>
      <c r="X17" t="str">
        <f t="shared" si="4"/>
        <v/>
      </c>
      <c r="Y17" t="str">
        <f t="shared" si="4"/>
        <v/>
      </c>
      <c r="Z17" t="str">
        <f t="shared" si="4"/>
        <v/>
      </c>
      <c r="AA17" t="str">
        <f t="shared" si="4"/>
        <v/>
      </c>
      <c r="AB17" t="str">
        <f t="shared" si="4"/>
        <v/>
      </c>
      <c r="AC17" t="str">
        <f t="shared" si="4"/>
        <v/>
      </c>
      <c r="AD17" t="str">
        <f t="shared" si="4"/>
        <v/>
      </c>
      <c r="AE17" t="str">
        <f t="shared" si="4"/>
        <v/>
      </c>
      <c r="AF17">
        <f t="shared" si="4"/>
        <v>76879.919764677776</v>
      </c>
      <c r="AG17">
        <f t="shared" si="4"/>
        <v>-941779.01711730263</v>
      </c>
      <c r="AH17">
        <f t="shared" si="8"/>
        <v>5729956.5199611401</v>
      </c>
      <c r="AI17">
        <f t="shared" si="9"/>
        <v>-23109022.757390443</v>
      </c>
      <c r="AJ17">
        <f t="shared" si="9"/>
        <v>69555117.838856116</v>
      </c>
      <c r="AK17">
        <f t="shared" si="9"/>
        <v>-166761245.63824108</v>
      </c>
      <c r="AL17">
        <f t="shared" si="9"/>
        <v>331919017.76072985</v>
      </c>
      <c r="AM17">
        <f t="shared" si="9"/>
        <v>-564365410.63353908</v>
      </c>
      <c r="AN17">
        <f t="shared" si="9"/>
        <v>837125919.45428646</v>
      </c>
      <c r="AO17">
        <f t="shared" si="9"/>
        <v>-1100766225.256448</v>
      </c>
      <c r="AP17">
        <f t="shared" si="9"/>
        <v>1299515682.5944178</v>
      </c>
    </row>
    <row r="18" spans="6:42" x14ac:dyDescent="0.35">
      <c r="M18">
        <f t="shared" si="6"/>
        <v>15</v>
      </c>
      <c r="N18" s="10">
        <v>1.5912954768282361E-4</v>
      </c>
      <c r="O18" s="10">
        <f t="shared" si="7"/>
        <v>0.99978308419729345</v>
      </c>
      <c r="Q18">
        <f t="shared" si="3"/>
        <v>16</v>
      </c>
      <c r="R18">
        <f t="shared" si="10"/>
        <v>12</v>
      </c>
      <c r="S18" t="str">
        <f t="shared" si="4"/>
        <v/>
      </c>
      <c r="T18" t="str">
        <f t="shared" si="4"/>
        <v/>
      </c>
      <c r="U18" t="str">
        <f t="shared" si="4"/>
        <v/>
      </c>
      <c r="V18" t="str">
        <f t="shared" si="4"/>
        <v/>
      </c>
      <c r="W18" t="str">
        <f t="shared" si="4"/>
        <v/>
      </c>
      <c r="X18" t="str">
        <f t="shared" si="4"/>
        <v/>
      </c>
      <c r="Y18" t="str">
        <f t="shared" si="4"/>
        <v/>
      </c>
      <c r="Z18" t="str">
        <f t="shared" si="4"/>
        <v/>
      </c>
      <c r="AA18" t="str">
        <f t="shared" si="4"/>
        <v/>
      </c>
      <c r="AB18" t="str">
        <f t="shared" si="4"/>
        <v/>
      </c>
      <c r="AC18" t="str">
        <f t="shared" si="4"/>
        <v/>
      </c>
      <c r="AD18" t="str">
        <f t="shared" si="4"/>
        <v/>
      </c>
      <c r="AE18" t="str">
        <f t="shared" si="4"/>
        <v/>
      </c>
      <c r="AF18" t="str">
        <f t="shared" si="4"/>
        <v/>
      </c>
      <c r="AG18">
        <f t="shared" si="4"/>
        <v>162754.79141900392</v>
      </c>
      <c r="AH18">
        <f t="shared" si="8"/>
        <v>-2115812.2884470508</v>
      </c>
      <c r="AI18">
        <f t="shared" si="9"/>
        <v>13671402.479196329</v>
      </c>
      <c r="AJ18">
        <f t="shared" si="9"/>
        <v>-58591724.910841405</v>
      </c>
      <c r="AK18">
        <f t="shared" si="9"/>
        <v>187493519.7146925</v>
      </c>
      <c r="AL18">
        <f t="shared" si="9"/>
        <v>-478108475.27246594</v>
      </c>
      <c r="AM18">
        <f t="shared" si="9"/>
        <v>1012465006.4593396</v>
      </c>
      <c r="AN18">
        <f t="shared" si="9"/>
        <v>-1832079535.4978528</v>
      </c>
      <c r="AO18">
        <f t="shared" si="9"/>
        <v>2892757161.3123984</v>
      </c>
      <c r="AP18">
        <f t="shared" si="9"/>
        <v>-4049860025.837358</v>
      </c>
    </row>
    <row r="19" spans="6:42" x14ac:dyDescent="0.35">
      <c r="Q19">
        <f t="shared" si="3"/>
        <v>17</v>
      </c>
      <c r="R19">
        <f t="shared" si="10"/>
        <v>12.75</v>
      </c>
      <c r="S19" t="str">
        <f t="shared" si="4"/>
        <v/>
      </c>
      <c r="T19" t="str">
        <f t="shared" si="4"/>
        <v/>
      </c>
      <c r="U19" t="str">
        <f t="shared" si="4"/>
        <v/>
      </c>
      <c r="V19" t="str">
        <f t="shared" si="4"/>
        <v/>
      </c>
      <c r="W19" t="str">
        <f t="shared" si="4"/>
        <v/>
      </c>
      <c r="X19" t="str">
        <f t="shared" si="4"/>
        <v/>
      </c>
      <c r="Y19" t="str">
        <f t="shared" si="4"/>
        <v/>
      </c>
      <c r="Z19" t="str">
        <f t="shared" si="4"/>
        <v/>
      </c>
      <c r="AA19" t="str">
        <f t="shared" si="4"/>
        <v/>
      </c>
      <c r="AB19" t="str">
        <f t="shared" si="4"/>
        <v/>
      </c>
      <c r="AC19" t="str">
        <f t="shared" si="4"/>
        <v/>
      </c>
      <c r="AD19" t="str">
        <f t="shared" si="4"/>
        <v/>
      </c>
      <c r="AE19" t="str">
        <f t="shared" si="4"/>
        <v/>
      </c>
      <c r="AF19" t="str">
        <f t="shared" si="4"/>
        <v/>
      </c>
      <c r="AG19" t="str">
        <f t="shared" si="4"/>
        <v/>
      </c>
      <c r="AH19">
        <f t="shared" si="8"/>
        <v>344551.89613782376</v>
      </c>
      <c r="AI19">
        <f t="shared" si="9"/>
        <v>-4737588.571895076</v>
      </c>
      <c r="AJ19">
        <f t="shared" si="9"/>
        <v>32398645.483709734</v>
      </c>
      <c r="AK19">
        <f t="shared" si="9"/>
        <v>-147029446.24175054</v>
      </c>
      <c r="AL19">
        <f t="shared" si="9"/>
        <v>498412319.25402933</v>
      </c>
      <c r="AM19">
        <f t="shared" si="9"/>
        <v>-1346829110.4618211</v>
      </c>
      <c r="AN19">
        <f t="shared" si="9"/>
        <v>3023251964.5049682</v>
      </c>
      <c r="AO19">
        <f t="shared" si="9"/>
        <v>-5800324840.471674</v>
      </c>
      <c r="AP19">
        <f t="shared" si="9"/>
        <v>9712331902.5777683</v>
      </c>
    </row>
    <row r="20" spans="6:42" x14ac:dyDescent="0.35">
      <c r="Q20">
        <f t="shared" si="3"/>
        <v>18</v>
      </c>
      <c r="R20">
        <f t="shared" si="10"/>
        <v>13.5</v>
      </c>
      <c r="S20" t="str">
        <f t="shared" ref="S20:AG27" si="11">IF($Q20&lt;=S$2,(-1)^(S$2-$Q20)*EXP($R20)*($R20+S$2-$Q20)*$R20^(S$2-$Q20-1)/FACT(S$2-$Q20),"")</f>
        <v/>
      </c>
      <c r="T20" t="str">
        <f t="shared" si="11"/>
        <v/>
      </c>
      <c r="U20" t="str">
        <f t="shared" si="11"/>
        <v/>
      </c>
      <c r="V20" t="str">
        <f t="shared" si="11"/>
        <v/>
      </c>
      <c r="W20" t="str">
        <f t="shared" si="11"/>
        <v/>
      </c>
      <c r="X20" t="str">
        <f t="shared" si="11"/>
        <v/>
      </c>
      <c r="Y20" t="str">
        <f t="shared" si="11"/>
        <v/>
      </c>
      <c r="Z20" t="str">
        <f t="shared" si="11"/>
        <v/>
      </c>
      <c r="AA20" t="str">
        <f t="shared" si="11"/>
        <v/>
      </c>
      <c r="AB20" t="str">
        <f t="shared" si="11"/>
        <v/>
      </c>
      <c r="AC20" t="str">
        <f t="shared" si="11"/>
        <v/>
      </c>
      <c r="AD20" t="str">
        <f t="shared" si="11"/>
        <v/>
      </c>
      <c r="AE20" t="str">
        <f t="shared" si="11"/>
        <v/>
      </c>
      <c r="AF20" t="str">
        <f t="shared" si="11"/>
        <v/>
      </c>
      <c r="AG20" t="str">
        <f t="shared" si="11"/>
        <v/>
      </c>
      <c r="AH20" t="str">
        <f t="shared" si="8"/>
        <v/>
      </c>
      <c r="AI20">
        <f t="shared" si="9"/>
        <v>729416.36984770116</v>
      </c>
      <c r="AJ20">
        <f t="shared" si="9"/>
        <v>-10576537.362791669</v>
      </c>
      <c r="AK20">
        <f t="shared" si="9"/>
        <v>76315187.695315748</v>
      </c>
      <c r="AL20">
        <f t="shared" si="9"/>
        <v>-365574366.86304474</v>
      </c>
      <c r="AM20">
        <f t="shared" si="9"/>
        <v>1308590063.2029445</v>
      </c>
      <c r="AN20">
        <f t="shared" si="9"/>
        <v>-3735089923.2564039</v>
      </c>
      <c r="AO20">
        <f t="shared" si="9"/>
        <v>8858220020.6959305</v>
      </c>
      <c r="AP20">
        <f t="shared" si="9"/>
        <v>-17959797734.268124</v>
      </c>
    </row>
    <row r="21" spans="6:42" x14ac:dyDescent="0.35">
      <c r="Q21">
        <f t="shared" si="3"/>
        <v>19</v>
      </c>
      <c r="R21">
        <f t="shared" si="10"/>
        <v>14.25</v>
      </c>
      <c r="S21" t="str">
        <f t="shared" si="11"/>
        <v/>
      </c>
      <c r="T21" t="str">
        <f t="shared" si="11"/>
        <v/>
      </c>
      <c r="U21" t="str">
        <f t="shared" si="11"/>
        <v/>
      </c>
      <c r="V21" t="str">
        <f t="shared" si="11"/>
        <v/>
      </c>
      <c r="W21" t="str">
        <f t="shared" si="11"/>
        <v/>
      </c>
      <c r="X21" t="str">
        <f t="shared" si="11"/>
        <v/>
      </c>
      <c r="Y21" t="str">
        <f t="shared" si="11"/>
        <v/>
      </c>
      <c r="Z21" t="str">
        <f t="shared" si="11"/>
        <v/>
      </c>
      <c r="AA21" t="str">
        <f t="shared" si="11"/>
        <v/>
      </c>
      <c r="AB21" t="str">
        <f t="shared" si="11"/>
        <v/>
      </c>
      <c r="AC21" t="str">
        <f t="shared" si="11"/>
        <v/>
      </c>
      <c r="AD21" t="str">
        <f t="shared" si="11"/>
        <v/>
      </c>
      <c r="AE21" t="str">
        <f t="shared" si="11"/>
        <v/>
      </c>
      <c r="AF21" t="str">
        <f t="shared" si="11"/>
        <v/>
      </c>
      <c r="AG21" t="str">
        <f t="shared" si="11"/>
        <v/>
      </c>
      <c r="AH21" t="str">
        <f t="shared" si="8"/>
        <v/>
      </c>
      <c r="AI21" t="str">
        <f t="shared" si="9"/>
        <v/>
      </c>
      <c r="AJ21">
        <f t="shared" si="9"/>
        <v>1544174.4670851405</v>
      </c>
      <c r="AK21">
        <f t="shared" si="9"/>
        <v>-23548660.623048391</v>
      </c>
      <c r="AL21">
        <f t="shared" si="9"/>
        <v>178786450.01720142</v>
      </c>
      <c r="AM21">
        <f t="shared" si="9"/>
        <v>-901496292.20211947</v>
      </c>
      <c r="AN21">
        <f t="shared" si="9"/>
        <v>3397759123.0552711</v>
      </c>
      <c r="AO21">
        <f t="shared" si="9"/>
        <v>-10214222459.6504</v>
      </c>
      <c r="AP21">
        <f t="shared" si="9"/>
        <v>25518974619.159039</v>
      </c>
    </row>
    <row r="22" spans="6:42" x14ac:dyDescent="0.35">
      <c r="Q22">
        <f t="shared" si="3"/>
        <v>20</v>
      </c>
      <c r="R22">
        <f t="shared" si="10"/>
        <v>15</v>
      </c>
      <c r="S22" t="str">
        <f t="shared" si="11"/>
        <v/>
      </c>
      <c r="T22" t="str">
        <f t="shared" si="11"/>
        <v/>
      </c>
      <c r="U22" t="str">
        <f t="shared" si="11"/>
        <v/>
      </c>
      <c r="V22" t="str">
        <f t="shared" si="11"/>
        <v/>
      </c>
      <c r="W22" t="str">
        <f t="shared" si="11"/>
        <v/>
      </c>
      <c r="X22" t="str">
        <f t="shared" si="11"/>
        <v/>
      </c>
      <c r="Y22" t="str">
        <f t="shared" si="11"/>
        <v/>
      </c>
      <c r="Z22" t="str">
        <f t="shared" si="11"/>
        <v/>
      </c>
      <c r="AA22" t="str">
        <f t="shared" si="11"/>
        <v/>
      </c>
      <c r="AB22" t="str">
        <f t="shared" si="11"/>
        <v/>
      </c>
      <c r="AC22" t="str">
        <f t="shared" si="11"/>
        <v/>
      </c>
      <c r="AD22" t="str">
        <f t="shared" si="11"/>
        <v/>
      </c>
      <c r="AE22" t="str">
        <f t="shared" si="11"/>
        <v/>
      </c>
      <c r="AF22" t="str">
        <f t="shared" si="11"/>
        <v/>
      </c>
      <c r="AG22" t="str">
        <f t="shared" si="11"/>
        <v/>
      </c>
      <c r="AH22" t="str">
        <f t="shared" si="8"/>
        <v/>
      </c>
      <c r="AI22" t="str">
        <f t="shared" si="9"/>
        <v/>
      </c>
      <c r="AJ22" t="str">
        <f t="shared" si="9"/>
        <v/>
      </c>
      <c r="AK22">
        <f t="shared" si="9"/>
        <v>3269017.3724721107</v>
      </c>
      <c r="AL22">
        <f t="shared" si="9"/>
        <v>-52304277.959553771</v>
      </c>
      <c r="AM22">
        <f t="shared" si="9"/>
        <v>416799714.99019408</v>
      </c>
      <c r="AN22">
        <f t="shared" si="9"/>
        <v>-2206586726.4186749</v>
      </c>
      <c r="AO22">
        <f t="shared" si="9"/>
        <v>8734405792.0739193</v>
      </c>
      <c r="AP22">
        <f t="shared" si="9"/>
        <v>-27582334080.233437</v>
      </c>
    </row>
    <row r="23" spans="6:42" x14ac:dyDescent="0.35">
      <c r="Q23">
        <f t="shared" si="3"/>
        <v>21</v>
      </c>
      <c r="R23">
        <f t="shared" si="10"/>
        <v>15.75</v>
      </c>
      <c r="S23" t="str">
        <f t="shared" si="11"/>
        <v/>
      </c>
      <c r="T23" t="str">
        <f t="shared" si="11"/>
        <v/>
      </c>
      <c r="U23" t="str">
        <f t="shared" si="11"/>
        <v/>
      </c>
      <c r="V23" t="str">
        <f t="shared" si="11"/>
        <v/>
      </c>
      <c r="W23" t="str">
        <f t="shared" si="11"/>
        <v/>
      </c>
      <c r="X23" t="str">
        <f t="shared" si="11"/>
        <v/>
      </c>
      <c r="Y23" t="str">
        <f t="shared" si="11"/>
        <v/>
      </c>
      <c r="Z23" t="str">
        <f t="shared" si="11"/>
        <v/>
      </c>
      <c r="AA23" t="str">
        <f t="shared" si="11"/>
        <v/>
      </c>
      <c r="AB23" t="str">
        <f t="shared" si="11"/>
        <v/>
      </c>
      <c r="AC23" t="str">
        <f t="shared" si="11"/>
        <v/>
      </c>
      <c r="AD23" t="str">
        <f t="shared" si="11"/>
        <v/>
      </c>
      <c r="AE23" t="str">
        <f t="shared" si="11"/>
        <v/>
      </c>
      <c r="AF23" t="str">
        <f t="shared" si="11"/>
        <v/>
      </c>
      <c r="AG23" t="str">
        <f t="shared" si="11"/>
        <v/>
      </c>
      <c r="AH23" t="str">
        <f t="shared" si="8"/>
        <v/>
      </c>
      <c r="AI23" t="str">
        <f t="shared" si="9"/>
        <v/>
      </c>
      <c r="AJ23" t="str">
        <f t="shared" si="9"/>
        <v/>
      </c>
      <c r="AK23" t="str">
        <f t="shared" si="9"/>
        <v/>
      </c>
      <c r="AL23">
        <f t="shared" si="9"/>
        <v>6920509.8318305807</v>
      </c>
      <c r="AM23">
        <f t="shared" si="9"/>
        <v>-115918539.68316223</v>
      </c>
      <c r="AN23">
        <f t="shared" si="9"/>
        <v>967357514.93056834</v>
      </c>
      <c r="AO23">
        <f t="shared" si="9"/>
        <v>-5364746781.7452297</v>
      </c>
      <c r="AP23">
        <f t="shared" si="9"/>
        <v>22250287277.288338</v>
      </c>
    </row>
    <row r="24" spans="6:42" x14ac:dyDescent="0.35">
      <c r="Q24">
        <f t="shared" si="3"/>
        <v>22</v>
      </c>
      <c r="R24">
        <f t="shared" si="10"/>
        <v>16.5</v>
      </c>
      <c r="S24" t="str">
        <f t="shared" si="11"/>
        <v/>
      </c>
      <c r="T24" t="str">
        <f t="shared" si="11"/>
        <v/>
      </c>
      <c r="U24" t="str">
        <f t="shared" si="11"/>
        <v/>
      </c>
      <c r="V24" t="str">
        <f t="shared" si="11"/>
        <v/>
      </c>
      <c r="W24" t="str">
        <f t="shared" si="11"/>
        <v/>
      </c>
      <c r="X24" t="str">
        <f t="shared" si="11"/>
        <v/>
      </c>
      <c r="Y24" t="str">
        <f t="shared" si="11"/>
        <v/>
      </c>
      <c r="Z24" t="str">
        <f t="shared" si="11"/>
        <v/>
      </c>
      <c r="AA24" t="str">
        <f t="shared" si="11"/>
        <v/>
      </c>
      <c r="AB24" t="str">
        <f t="shared" si="11"/>
        <v/>
      </c>
      <c r="AC24" t="str">
        <f t="shared" si="11"/>
        <v/>
      </c>
      <c r="AD24" t="str">
        <f t="shared" si="11"/>
        <v/>
      </c>
      <c r="AE24" t="str">
        <f t="shared" si="11"/>
        <v/>
      </c>
      <c r="AF24" t="str">
        <f t="shared" si="11"/>
        <v/>
      </c>
      <c r="AG24" t="str">
        <f t="shared" si="11"/>
        <v/>
      </c>
      <c r="AH24" t="str">
        <f t="shared" si="8"/>
        <v/>
      </c>
      <c r="AI24" t="str">
        <f t="shared" si="9"/>
        <v/>
      </c>
      <c r="AJ24" t="str">
        <f t="shared" si="9"/>
        <v/>
      </c>
      <c r="AK24" t="str">
        <f t="shared" si="9"/>
        <v/>
      </c>
      <c r="AL24" t="str">
        <f t="shared" si="9"/>
        <v/>
      </c>
      <c r="AM24">
        <f t="shared" si="9"/>
        <v>14650719.428953517</v>
      </c>
      <c r="AN24">
        <f t="shared" si="9"/>
        <v>-256387590.00668654</v>
      </c>
      <c r="AO24">
        <f t="shared" si="9"/>
        <v>2236066052.8440309</v>
      </c>
      <c r="AP24">
        <f t="shared" si="9"/>
        <v>-12963139684.730934</v>
      </c>
    </row>
    <row r="25" spans="6:42" x14ac:dyDescent="0.35">
      <c r="Q25">
        <f t="shared" si="3"/>
        <v>23</v>
      </c>
      <c r="R25">
        <f t="shared" si="10"/>
        <v>17.25</v>
      </c>
      <c r="S25" t="str">
        <f t="shared" si="11"/>
        <v/>
      </c>
      <c r="T25" t="str">
        <f t="shared" si="11"/>
        <v/>
      </c>
      <c r="U25" t="str">
        <f t="shared" si="11"/>
        <v/>
      </c>
      <c r="V25" t="str">
        <f t="shared" si="11"/>
        <v/>
      </c>
      <c r="W25" t="str">
        <f t="shared" si="11"/>
        <v/>
      </c>
      <c r="X25" t="str">
        <f t="shared" si="11"/>
        <v/>
      </c>
      <c r="Y25" t="str">
        <f t="shared" si="11"/>
        <v/>
      </c>
      <c r="Z25" t="str">
        <f t="shared" si="11"/>
        <v/>
      </c>
      <c r="AA25" t="str">
        <f t="shared" si="11"/>
        <v/>
      </c>
      <c r="AB25" t="str">
        <f t="shared" si="11"/>
        <v/>
      </c>
      <c r="AC25" t="str">
        <f t="shared" si="11"/>
        <v/>
      </c>
      <c r="AD25" t="str">
        <f t="shared" si="11"/>
        <v/>
      </c>
      <c r="AE25" t="str">
        <f t="shared" si="11"/>
        <v/>
      </c>
      <c r="AF25" t="str">
        <f t="shared" si="11"/>
        <v/>
      </c>
      <c r="AG25" t="str">
        <f t="shared" si="11"/>
        <v/>
      </c>
      <c r="AH25" t="str">
        <f t="shared" si="8"/>
        <v/>
      </c>
      <c r="AI25" t="str">
        <f t="shared" si="9"/>
        <v/>
      </c>
      <c r="AJ25" t="str">
        <f t="shared" si="9"/>
        <v/>
      </c>
      <c r="AK25" t="str">
        <f t="shared" si="9"/>
        <v/>
      </c>
      <c r="AL25" t="str">
        <f t="shared" si="9"/>
        <v/>
      </c>
      <c r="AM25" t="str">
        <f t="shared" si="9"/>
        <v/>
      </c>
      <c r="AN25">
        <f t="shared" si="9"/>
        <v>31015573.274482232</v>
      </c>
      <c r="AO25">
        <f t="shared" si="9"/>
        <v>-566034212.25930071</v>
      </c>
      <c r="AP25">
        <f t="shared" si="9"/>
        <v>5149554400.228878</v>
      </c>
    </row>
    <row r="26" spans="6:42" x14ac:dyDescent="0.35">
      <c r="Q26">
        <f t="shared" si="3"/>
        <v>24</v>
      </c>
      <c r="R26">
        <f t="shared" si="10"/>
        <v>18</v>
      </c>
      <c r="S26" t="str">
        <f t="shared" si="11"/>
        <v/>
      </c>
      <c r="T26" t="str">
        <f t="shared" si="11"/>
        <v/>
      </c>
      <c r="U26" t="str">
        <f t="shared" si="11"/>
        <v/>
      </c>
      <c r="V26" t="str">
        <f t="shared" si="11"/>
        <v/>
      </c>
      <c r="W26" t="str">
        <f t="shared" si="11"/>
        <v/>
      </c>
      <c r="X26" t="str">
        <f t="shared" si="11"/>
        <v/>
      </c>
      <c r="Y26" t="str">
        <f t="shared" si="11"/>
        <v/>
      </c>
      <c r="Z26" t="str">
        <f t="shared" si="11"/>
        <v/>
      </c>
      <c r="AA26" t="str">
        <f t="shared" si="11"/>
        <v/>
      </c>
      <c r="AB26" t="str">
        <f t="shared" si="11"/>
        <v/>
      </c>
      <c r="AC26" t="str">
        <f t="shared" si="11"/>
        <v/>
      </c>
      <c r="AD26" t="str">
        <f t="shared" si="11"/>
        <v/>
      </c>
      <c r="AE26" t="str">
        <f t="shared" si="11"/>
        <v/>
      </c>
      <c r="AF26" t="str">
        <f t="shared" si="11"/>
        <v/>
      </c>
      <c r="AG26" t="str">
        <f t="shared" si="11"/>
        <v/>
      </c>
      <c r="AH26" t="str">
        <f t="shared" si="8"/>
        <v/>
      </c>
      <c r="AI26" t="str">
        <f t="shared" si="9"/>
        <v/>
      </c>
      <c r="AJ26" t="str">
        <f t="shared" si="9"/>
        <v/>
      </c>
      <c r="AK26" t="str">
        <f t="shared" si="9"/>
        <v/>
      </c>
      <c r="AL26" t="str">
        <f t="shared" si="9"/>
        <v/>
      </c>
      <c r="AM26" t="str">
        <f t="shared" si="9"/>
        <v/>
      </c>
      <c r="AN26" t="str">
        <f t="shared" si="9"/>
        <v/>
      </c>
      <c r="AO26">
        <f t="shared" si="9"/>
        <v>65659969.137330502</v>
      </c>
      <c r="AP26">
        <f t="shared" si="9"/>
        <v>-1247539413.6092796</v>
      </c>
    </row>
    <row r="27" spans="6:42" x14ac:dyDescent="0.35">
      <c r="Q27">
        <f t="shared" si="3"/>
        <v>25</v>
      </c>
      <c r="R27">
        <f>Q27*G$6</f>
        <v>18.75</v>
      </c>
      <c r="S27" t="str">
        <f t="shared" si="11"/>
        <v/>
      </c>
      <c r="T27" t="str">
        <f t="shared" si="11"/>
        <v/>
      </c>
      <c r="U27" t="str">
        <f t="shared" si="11"/>
        <v/>
      </c>
      <c r="V27" t="str">
        <f t="shared" si="11"/>
        <v/>
      </c>
      <c r="W27" t="str">
        <f t="shared" si="11"/>
        <v/>
      </c>
      <c r="X27" t="str">
        <f t="shared" si="11"/>
        <v/>
      </c>
      <c r="Y27" t="str">
        <f t="shared" si="11"/>
        <v/>
      </c>
      <c r="Z27" t="str">
        <f t="shared" si="11"/>
        <v/>
      </c>
      <c r="AA27" t="str">
        <f t="shared" si="11"/>
        <v/>
      </c>
      <c r="AB27" t="str">
        <f t="shared" si="11"/>
        <v/>
      </c>
      <c r="AC27" t="str">
        <f t="shared" si="11"/>
        <v/>
      </c>
      <c r="AD27" t="str">
        <f t="shared" si="11"/>
        <v/>
      </c>
      <c r="AE27" t="str">
        <f t="shared" si="11"/>
        <v/>
      </c>
      <c r="AF27" t="str">
        <f t="shared" si="11"/>
        <v/>
      </c>
      <c r="AG27" t="str">
        <f t="shared" si="11"/>
        <v/>
      </c>
      <c r="AH27" t="str">
        <f t="shared" si="8"/>
        <v/>
      </c>
      <c r="AI27" t="str">
        <f t="shared" si="9"/>
        <v/>
      </c>
      <c r="AJ27" t="str">
        <f t="shared" si="9"/>
        <v/>
      </c>
      <c r="AK27" t="str">
        <f t="shared" si="9"/>
        <v/>
      </c>
      <c r="AL27" t="str">
        <f t="shared" si="9"/>
        <v/>
      </c>
      <c r="AM27" t="str">
        <f t="shared" si="9"/>
        <v/>
      </c>
      <c r="AN27" t="str">
        <f t="shared" si="9"/>
        <v/>
      </c>
      <c r="AO27" t="str">
        <f t="shared" si="9"/>
        <v/>
      </c>
      <c r="AP27">
        <f t="shared" si="9"/>
        <v>139002155.75451639</v>
      </c>
    </row>
    <row r="28" spans="6:42" x14ac:dyDescent="0.35">
      <c r="Q28" s="12" t="s">
        <v>18</v>
      </c>
      <c r="R28" s="11"/>
      <c r="S28" s="11">
        <f>SUM(S3:S27)*(1-$G6)</f>
        <v>0.19423476031647091</v>
      </c>
      <c r="T28" s="11">
        <f t="shared" ref="T28:AP28" si="12">SUM(T3:T27)*(1-$G6)</f>
        <v>0.11666735691129659</v>
      </c>
      <c r="U28" s="11">
        <f t="shared" si="12"/>
        <v>6.7642861579870761E-2</v>
      </c>
      <c r="V28" s="11">
        <f t="shared" si="12"/>
        <v>3.9020550140419274E-2</v>
      </c>
      <c r="W28" s="11">
        <f t="shared" si="12"/>
        <v>2.2506039608842343E-2</v>
      </c>
      <c r="X28" s="11">
        <f t="shared" si="12"/>
        <v>1.298205965448318E-2</v>
      </c>
      <c r="Y28" s="11">
        <f t="shared" si="12"/>
        <v>7.4884989431041049E-3</v>
      </c>
      <c r="Z28" s="11">
        <f t="shared" si="12"/>
        <v>4.3196228340605103E-3</v>
      </c>
      <c r="AA28" s="11">
        <f t="shared" si="12"/>
        <v>2.4917054338970956E-3</v>
      </c>
      <c r="AB28" s="11">
        <f t="shared" si="12"/>
        <v>1.4373004125900479E-3</v>
      </c>
      <c r="AC28" s="11">
        <f t="shared" si="12"/>
        <v>8.2908375065926521E-4</v>
      </c>
      <c r="AD28" s="11">
        <f t="shared" si="12"/>
        <v>4.7824370176385855E-4</v>
      </c>
      <c r="AE28" s="11">
        <f t="shared" si="12"/>
        <v>2.7586720898398198E-4</v>
      </c>
      <c r="AF28" s="11">
        <f t="shared" si="12"/>
        <v>1.5912954768282361E-4</v>
      </c>
      <c r="AG28" s="11">
        <f t="shared" si="12"/>
        <v>9.1791633167304099E-5</v>
      </c>
      <c r="AH28" s="11">
        <f t="shared" si="12"/>
        <v>5.2948234952054918E-5</v>
      </c>
      <c r="AI28" s="11">
        <f t="shared" si="12"/>
        <v>3.0542549211531878E-5</v>
      </c>
      <c r="AJ28" s="11">
        <f t="shared" si="12"/>
        <v>1.7621263395994902E-5</v>
      </c>
      <c r="AK28" s="11">
        <f t="shared" si="12"/>
        <v>1.0156887583434582E-5</v>
      </c>
      <c r="AL28" s="11">
        <f t="shared" si="12"/>
        <v>5.8778095990419388E-6</v>
      </c>
      <c r="AM28" s="11">
        <f t="shared" si="12"/>
        <v>3.3909454941749573E-6</v>
      </c>
      <c r="AN28" s="11">
        <f t="shared" si="12"/>
        <v>2.0293518900871277E-6</v>
      </c>
      <c r="AO28" s="11">
        <f t="shared" si="12"/>
        <v>3.5017728805541992E-7</v>
      </c>
      <c r="AP28" s="11">
        <f t="shared" si="12"/>
        <v>9.015202522277832E-7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2023-02-24T10:43:38Z</dcterms:modified>
</cp:coreProperties>
</file>