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1686BB2A-CB43-469A-9576-E31DF0F4057E}" xr6:coauthVersionLast="47" xr6:coauthVersionMax="47" xr10:uidLastSave="{00000000-0000-0000-0000-000000000000}"/>
  <bookViews>
    <workbookView xWindow="-110" yWindow="-110" windowWidth="19420" windowHeight="10300" xr2:uid="{813872A3-6C8C-4198-B9BC-A252B9544FF0}"/>
  </bookViews>
  <sheets>
    <sheet name="Title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2" l="1" a="1"/>
  <c r="R16" i="2" s="1"/>
  <c r="Q16" i="2" a="1"/>
  <c r="Q16" i="2" s="1"/>
  <c r="R15" i="2" a="1"/>
  <c r="R15" i="2" s="1"/>
  <c r="Q15" i="2" a="1"/>
  <c r="Q15" i="2" s="1"/>
  <c r="R14" i="2" a="1"/>
  <c r="R14" i="2" s="1"/>
  <c r="Q14" i="2" a="1"/>
  <c r="Q14" i="2" s="1"/>
  <c r="R13" i="2" a="1"/>
  <c r="R13" i="2" s="1"/>
  <c r="Q13" i="2" a="1"/>
  <c r="Q13" i="2" s="1"/>
  <c r="R12" i="2" a="1"/>
  <c r="R12" i="2" s="1"/>
  <c r="Q12" i="2" a="1"/>
  <c r="Q12" i="2" s="1"/>
  <c r="R11" i="2" a="1"/>
  <c r="R11" i="2" s="1"/>
  <c r="Q11" i="2" a="1"/>
  <c r="Q11" i="2" s="1"/>
  <c r="M11" i="2" a="1"/>
  <c r="M11" i="2" s="1"/>
  <c r="J8" i="2" a="1"/>
  <c r="J8" i="2" s="1"/>
  <c r="J7" i="2" a="1"/>
  <c r="J7" i="2" s="1"/>
  <c r="J6" i="2" a="1"/>
  <c r="J6" i="2" s="1"/>
  <c r="J5" i="2" a="1"/>
  <c r="J5" i="2" s="1"/>
  <c r="J4" i="2" a="1"/>
  <c r="J4" i="2" s="1"/>
  <c r="J3" i="2" a="1"/>
  <c r="J3" i="2" s="1"/>
  <c r="F3" i="2" a="1"/>
  <c r="F3" i="2" s="1"/>
  <c r="P12" i="2" l="1"/>
  <c r="P13" i="2" s="1"/>
  <c r="P14" i="2" s="1"/>
  <c r="P15" i="2" s="1"/>
  <c r="P16" i="2" s="1"/>
  <c r="J11" i="2"/>
  <c r="J13" i="2" l="1"/>
  <c r="J14" i="2"/>
  <c r="J15" i="2"/>
  <c r="J16" i="2"/>
  <c r="J12" i="2"/>
  <c r="I13" i="2"/>
  <c r="I14" i="2" s="1"/>
  <c r="I15" i="2" s="1"/>
  <c r="I16" i="2" s="1"/>
  <c r="I12" i="2"/>
  <c r="I8" i="2"/>
  <c r="I5" i="2"/>
  <c r="I6" i="2" s="1"/>
  <c r="I7" i="2" s="1"/>
  <c r="I4" i="2"/>
  <c r="G13" i="2"/>
  <c r="G11" i="2"/>
  <c r="K3" i="2" l="1"/>
  <c r="K11" i="2"/>
  <c r="K12" i="2" s="1"/>
  <c r="K4" i="2" l="1"/>
  <c r="K5" i="2" s="1"/>
  <c r="K6" i="2" s="1"/>
  <c r="K7" i="2" s="1"/>
  <c r="K8" i="2" s="1"/>
  <c r="K13" i="2"/>
  <c r="K14" i="2" s="1"/>
  <c r="K15" i="2" s="1"/>
  <c r="K16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<sst xmlns="http://schemas.openxmlformats.org/spreadsheetml/2006/main" count="32" uniqueCount="20">
  <si>
    <t>Real Statistics Using Excel</t>
  </si>
  <si>
    <t>Updated</t>
  </si>
  <si>
    <t>Copyright © 2013 - 2023 Charles Zaiontz</t>
  </si>
  <si>
    <r>
      <t>M/G/</t>
    </r>
    <r>
      <rPr>
        <sz val="11"/>
        <color theme="1"/>
        <rFont val="Calibri"/>
        <family val="2"/>
      </rPr>
      <t>∞</t>
    </r>
    <r>
      <rPr>
        <sz val="11"/>
        <color theme="1"/>
        <rFont val="Calibri"/>
        <family val="2"/>
        <scheme val="minor"/>
      </rPr>
      <t xml:space="preserve"> Queueing Model</t>
    </r>
  </si>
  <si>
    <t>λ</t>
  </si>
  <si>
    <t>mean arrival rate</t>
  </si>
  <si>
    <t>μ</t>
  </si>
  <si>
    <t>s</t>
  </si>
  <si>
    <t>mean service rate</t>
  </si>
  <si>
    <t># of servers</t>
  </si>
  <si>
    <t>M/M/s model</t>
  </si>
  <si>
    <r>
      <t>M/G/</t>
    </r>
    <r>
      <rPr>
        <sz val="11"/>
        <color theme="1"/>
        <rFont val="Calibri"/>
        <family val="2"/>
      </rPr>
      <t>∞</t>
    </r>
    <r>
      <rPr>
        <sz val="11"/>
        <color theme="1"/>
        <rFont val="Calibri"/>
        <family val="2"/>
        <scheme val="minor"/>
      </rPr>
      <t xml:space="preserve"> model</t>
    </r>
  </si>
  <si>
    <t>∞</t>
  </si>
  <si>
    <t>L</t>
  </si>
  <si>
    <t>Lq</t>
  </si>
  <si>
    <t>W</t>
  </si>
  <si>
    <t>Wq</t>
  </si>
  <si>
    <t>pn</t>
  </si>
  <si>
    <t>Pn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</si>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</sst>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2" borderId="3" xfId="0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2066-6C46-432E-ACF0-2CF892123BF4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0</v>
      </c>
    </row>
    <row r="2" spans="1:2" x14ac:dyDescent="0.35">
      <c r="A2" t="s">
        <v>3</v>
      </c>
    </row>
    <row r="4" spans="1:2" x14ac:dyDescent="0.35">
      <c r="A4" t="s">
        <v>1</v>
      </c>
      <c r="B4" s="1">
        <v>44978</v>
      </c>
    </row>
    <row r="6" spans="1:2" x14ac:dyDescent="0.35">
      <c r="A6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4FD2B-A8D9-4BB1-9B74-2B1EBD2EABF2}">
  <sheetPr codeName="Sheet2"/>
  <dimension ref="A1:R16"/>
  <sheetViews>
    <sheetView workbookViewId="0"/>
  </sheetViews>
  <sheetFormatPr defaultRowHeight="14.5" x14ac:dyDescent="0.35"/>
  <cols>
    <col min="1" max="1" width="4.6328125" customWidth="1"/>
    <col min="3" max="3" width="4.1796875" customWidth="1"/>
    <col min="4" max="4" width="15.6328125" customWidth="1"/>
    <col min="5" max="5" width="4.08984375" customWidth="1"/>
    <col min="9" max="9" width="4.6328125" customWidth="1"/>
    <col min="16" max="16" width="4.6328125" customWidth="1"/>
  </cols>
  <sheetData>
    <row r="1" spans="1:18" x14ac:dyDescent="0.35">
      <c r="B1" t="s">
        <v>10</v>
      </c>
    </row>
    <row r="2" spans="1:18" x14ac:dyDescent="0.35">
      <c r="I2" s="11" t="s">
        <v>19</v>
      </c>
      <c r="J2" s="11" t="s">
        <v>17</v>
      </c>
      <c r="K2" s="11" t="s">
        <v>18</v>
      </c>
    </row>
    <row r="3" spans="1:18" x14ac:dyDescent="0.35">
      <c r="A3" s="3" t="s">
        <v>4</v>
      </c>
      <c r="B3" s="4">
        <v>2</v>
      </c>
      <c r="D3" t="s">
        <v>5</v>
      </c>
      <c r="F3" t="e" cm="1">
        <f t="array" aca="1" ref="F3" ca="1">MMs(B3,B4,B5,TRUE)</f>
        <v>#NAME?</v>
      </c>
      <c r="G3" s="7"/>
      <c r="I3">
        <v>0</v>
      </c>
      <c r="J3" t="e" cm="1">
        <f t="array" aca="1" ref="J3" ca="1">MMsPn(B$3,B$4,B$5,I3)</f>
        <v>#NAME?</v>
      </c>
      <c r="K3" t="e">
        <f ca="1">J3</f>
        <v>#NAME?</v>
      </c>
    </row>
    <row r="4" spans="1:18" x14ac:dyDescent="0.35">
      <c r="A4" s="3" t="s">
        <v>6</v>
      </c>
      <c r="B4" s="5">
        <v>3</v>
      </c>
      <c r="D4" t="s">
        <v>8</v>
      </c>
      <c r="G4" s="8"/>
      <c r="I4">
        <f>I3+1</f>
        <v>1</v>
      </c>
      <c r="J4" t="e" cm="1">
        <f t="array" aca="1" ref="J4" ca="1">MMsPn(B$3,B$4,B$5,I4)</f>
        <v>#NAME?</v>
      </c>
      <c r="K4" t="e">
        <f ca="1">J4+K3</f>
        <v>#NAME?</v>
      </c>
    </row>
    <row r="5" spans="1:18" x14ac:dyDescent="0.35">
      <c r="A5" s="3" t="s">
        <v>7</v>
      </c>
      <c r="B5" s="6">
        <v>5</v>
      </c>
      <c r="D5" t="s">
        <v>9</v>
      </c>
      <c r="G5" s="8"/>
      <c r="I5">
        <f t="shared" ref="I5:I7" si="0">I4+1</f>
        <v>2</v>
      </c>
      <c r="J5" t="e" cm="1">
        <f t="array" aca="1" ref="J5" ca="1">MMsPn(B$3,B$4,B$5,I5)</f>
        <v>#NAME?</v>
      </c>
      <c r="K5" t="e">
        <f t="shared" ref="K5:K7" ca="1" si="1">J5+K4</f>
        <v>#NAME?</v>
      </c>
    </row>
    <row r="6" spans="1:18" x14ac:dyDescent="0.35">
      <c r="G6" s="8"/>
      <c r="I6">
        <f t="shared" si="0"/>
        <v>3</v>
      </c>
      <c r="J6" t="e" cm="1">
        <f t="array" aca="1" ref="J6" ca="1">MMsPn(B$3,B$4,B$5,I6)</f>
        <v>#NAME?</v>
      </c>
      <c r="K6" t="e">
        <f t="shared" ca="1" si="1"/>
        <v>#NAME?</v>
      </c>
    </row>
    <row r="7" spans="1:18" x14ac:dyDescent="0.35">
      <c r="G7" s="9"/>
      <c r="I7">
        <f t="shared" si="0"/>
        <v>4</v>
      </c>
      <c r="J7" t="e" cm="1">
        <f t="array" aca="1" ref="J7" ca="1">MMsPn(B$3,B$4,B$5,I7)</f>
        <v>#NAME?</v>
      </c>
      <c r="K7" t="e">
        <f t="shared" ca="1" si="1"/>
        <v>#NAME?</v>
      </c>
    </row>
    <row r="8" spans="1:18" x14ac:dyDescent="0.35">
      <c r="I8" s="12">
        <f t="shared" ref="I8" si="2">I7+1</f>
        <v>5</v>
      </c>
      <c r="J8" s="12" t="e" cm="1">
        <f t="array" aca="1" ref="J8" ca="1">MMsPn(B$3,B$4,B$5,I8)</f>
        <v>#NAME?</v>
      </c>
      <c r="K8" s="12" t="e">
        <f t="shared" ref="K8" ca="1" si="3">J8+K7</f>
        <v>#NAME?</v>
      </c>
    </row>
    <row r="9" spans="1:18" x14ac:dyDescent="0.35">
      <c r="B9" t="s">
        <v>11</v>
      </c>
    </row>
    <row r="10" spans="1:18" x14ac:dyDescent="0.35">
      <c r="I10" s="11" t="s">
        <v>19</v>
      </c>
      <c r="J10" s="11" t="s">
        <v>17</v>
      </c>
      <c r="K10" s="11" t="s">
        <v>18</v>
      </c>
      <c r="P10" s="11" t="s">
        <v>19</v>
      </c>
      <c r="Q10" s="11" t="s">
        <v>17</v>
      </c>
      <c r="R10" s="11" t="s">
        <v>18</v>
      </c>
    </row>
    <row r="11" spans="1:18" x14ac:dyDescent="0.35">
      <c r="A11" s="3" t="s">
        <v>4</v>
      </c>
      <c r="B11" s="4">
        <v>2</v>
      </c>
      <c r="D11" t="s">
        <v>5</v>
      </c>
      <c r="F11" t="s">
        <v>13</v>
      </c>
      <c r="G11" s="7">
        <f>B11/B12</f>
        <v>0.66666666666666663</v>
      </c>
      <c r="I11">
        <v>0</v>
      </c>
      <c r="J11">
        <f>EXP(-G11)</f>
        <v>0.51341711903259202</v>
      </c>
      <c r="K11">
        <f>J11</f>
        <v>0.51341711903259202</v>
      </c>
      <c r="M11" t="e" cm="1">
        <f t="array" aca="1" ref="M11" ca="1">MGinf(B11,B12,TRUE)</f>
        <v>#NAME?</v>
      </c>
      <c r="N11" s="7"/>
      <c r="P11">
        <v>0</v>
      </c>
      <c r="Q11" t="e" cm="1">
        <f t="array" aca="1" ref="Q11" ca="1">MGinfPn(B$11,B$12,P11)</f>
        <v>#NAME?</v>
      </c>
      <c r="R11" t="e" cm="1">
        <f t="array" aca="1" ref="R11" ca="1">MGinfPn(B$11,B$12,P11,TRUE)</f>
        <v>#NAME?</v>
      </c>
    </row>
    <row r="12" spans="1:18" x14ac:dyDescent="0.35">
      <c r="A12" s="3" t="s">
        <v>6</v>
      </c>
      <c r="B12" s="5">
        <v>3</v>
      </c>
      <c r="D12" t="s">
        <v>8</v>
      </c>
      <c r="F12" t="s">
        <v>14</v>
      </c>
      <c r="G12" s="8">
        <v>0</v>
      </c>
      <c r="I12">
        <f>I11+1</f>
        <v>1</v>
      </c>
      <c r="J12">
        <f>J$11*G$11^I12/FACT(I12)</f>
        <v>0.34227807935506133</v>
      </c>
      <c r="K12">
        <f>J12+K11</f>
        <v>0.85569519838765329</v>
      </c>
      <c r="N12" s="8"/>
      <c r="P12">
        <f>P11+1</f>
        <v>1</v>
      </c>
      <c r="Q12" t="e" cm="1">
        <f t="array" aca="1" ref="Q12" ca="1">MGinfPn(B$11,B$12,P12)</f>
        <v>#NAME?</v>
      </c>
      <c r="R12" t="e" cm="1">
        <f t="array" aca="1" ref="R12" ca="1">MGinfPn(B$11,B$12,P12,TRUE)</f>
        <v>#NAME?</v>
      </c>
    </row>
    <row r="13" spans="1:18" x14ac:dyDescent="0.35">
      <c r="A13" s="3" t="s">
        <v>7</v>
      </c>
      <c r="B13" s="10" t="s">
        <v>12</v>
      </c>
      <c r="D13" t="s">
        <v>9</v>
      </c>
      <c r="F13" t="s">
        <v>15</v>
      </c>
      <c r="G13" s="8">
        <f>1/B12</f>
        <v>0.33333333333333331</v>
      </c>
      <c r="I13">
        <f t="shared" ref="I13:I16" si="4">I12+1</f>
        <v>2</v>
      </c>
      <c r="J13">
        <f t="shared" ref="J13:J16" si="5">J$11*G$11^I13/FACT(I13)</f>
        <v>0.11409269311835378</v>
      </c>
      <c r="K13">
        <f t="shared" ref="K13:K16" si="6">J13+K12</f>
        <v>0.96978789150600708</v>
      </c>
      <c r="N13" s="8"/>
      <c r="P13">
        <f t="shared" ref="P13:P16" si="7">P12+1</f>
        <v>2</v>
      </c>
      <c r="Q13" t="e" cm="1">
        <f t="array" aca="1" ref="Q13" ca="1">MGinfPn(B$11,B$12,P13)</f>
        <v>#NAME?</v>
      </c>
      <c r="R13" t="e" cm="1">
        <f t="array" aca="1" ref="R13" ca="1">MGinfPn(B$11,B$12,P13,TRUE)</f>
        <v>#NAME?</v>
      </c>
    </row>
    <row r="14" spans="1:18" x14ac:dyDescent="0.35">
      <c r="F14" t="s">
        <v>16</v>
      </c>
      <c r="G14" s="9">
        <v>0</v>
      </c>
      <c r="I14">
        <f t="shared" si="4"/>
        <v>3</v>
      </c>
      <c r="J14">
        <f t="shared" si="5"/>
        <v>2.5353931804078616E-2</v>
      </c>
      <c r="K14">
        <f t="shared" si="6"/>
        <v>0.99514182331008572</v>
      </c>
      <c r="N14" s="9"/>
      <c r="P14">
        <f t="shared" si="7"/>
        <v>3</v>
      </c>
      <c r="Q14" t="e" cm="1">
        <f t="array" aca="1" ref="Q14" ca="1">MGinfPn(B$11,B$12,P14)</f>
        <v>#NAME?</v>
      </c>
      <c r="R14" t="e" cm="1">
        <f t="array" aca="1" ref="R14" ca="1">MGinfPn(B$11,B$12,P14,TRUE)</f>
        <v>#NAME?</v>
      </c>
    </row>
    <row r="15" spans="1:18" x14ac:dyDescent="0.35">
      <c r="I15">
        <f t="shared" si="4"/>
        <v>4</v>
      </c>
      <c r="J15">
        <f t="shared" si="5"/>
        <v>4.2256553006797693E-3</v>
      </c>
      <c r="K15">
        <f t="shared" si="6"/>
        <v>0.99936747861076547</v>
      </c>
      <c r="P15">
        <f t="shared" si="7"/>
        <v>4</v>
      </c>
      <c r="Q15" t="e" cm="1">
        <f t="array" aca="1" ref="Q15" ca="1">MGinfPn(B$11,B$12,P15)</f>
        <v>#NAME?</v>
      </c>
      <c r="R15" t="e" cm="1">
        <f t="array" aca="1" ref="R15" ca="1">MGinfPn(B$11,B$12,P15,TRUE)</f>
        <v>#NAME?</v>
      </c>
    </row>
    <row r="16" spans="1:18" x14ac:dyDescent="0.35">
      <c r="I16" s="12">
        <f t="shared" si="4"/>
        <v>5</v>
      </c>
      <c r="J16" s="12">
        <f t="shared" si="5"/>
        <v>5.6342070675730255E-4</v>
      </c>
      <c r="K16" s="12">
        <f t="shared" si="6"/>
        <v>0.99993089931752277</v>
      </c>
      <c r="P16" s="12">
        <f t="shared" si="7"/>
        <v>5</v>
      </c>
      <c r="Q16" s="12" t="e" cm="1">
        <f t="array" aca="1" ref="Q16" ca="1">MGinfPn(B$11,B$12,P16)</f>
        <v>#NAME?</v>
      </c>
      <c r="R16" s="12" t="e" cm="1">
        <f t="array" aca="1" ref="R16" ca="1">MGinfPn(B$11,B$12,P16,TRUE)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2023-02-21T12:07:09Z</dcterms:created>
  <dcterms:modified xsi:type="dcterms:W3CDTF">2023-02-24T10:46:16Z</dcterms:modified>
</cp:coreProperties>
</file>