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977C5EF8-6D81-4D49-8B06-E5E3ED0541E9}" xr6:coauthVersionLast="47" xr6:coauthVersionMax="47" xr10:uidLastSave="{00000000-0000-0000-0000-000000000000}"/>
  <bookViews>
    <workbookView xWindow="-110" yWindow="-110" windowWidth="19420" windowHeight="10300" xr2:uid="{0A466CA2-7E2E-491F-AB0A-4AAD59472D1C}"/>
  </bookViews>
  <sheets>
    <sheet name="Title" sheetId="3" r:id="rId1"/>
    <sheet name="Logit 1" sheetId="1" r:id="rId2"/>
    <sheet name="Logit 2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C14" i="2"/>
  <c r="B14" i="2"/>
  <c r="F14" i="2" s="1"/>
  <c r="G14" i="2" s="1"/>
  <c r="K13" i="2"/>
  <c r="G13" i="2"/>
  <c r="K27" i="2" s="1"/>
  <c r="F13" i="2"/>
  <c r="K12" i="2"/>
  <c r="G12" i="2"/>
  <c r="K26" i="2" s="1"/>
  <c r="F12" i="2"/>
  <c r="F11" i="2"/>
  <c r="K11" i="2" s="1"/>
  <c r="K10" i="2"/>
  <c r="F10" i="2"/>
  <c r="G10" i="2" s="1"/>
  <c r="K24" i="2" s="1"/>
  <c r="K9" i="2"/>
  <c r="G9" i="2"/>
  <c r="K23" i="2" s="1"/>
  <c r="F9" i="2"/>
  <c r="K8" i="2"/>
  <c r="G8" i="2"/>
  <c r="K22" i="2" s="1"/>
  <c r="F8" i="2"/>
  <c r="F7" i="2"/>
  <c r="K7" i="2" s="1"/>
  <c r="K6" i="2"/>
  <c r="F6" i="2"/>
  <c r="G6" i="2" s="1"/>
  <c r="K20" i="2" s="1"/>
  <c r="A6" i="2"/>
  <c r="A7" i="2" s="1"/>
  <c r="K5" i="2"/>
  <c r="G5" i="2"/>
  <c r="K19" i="2" s="1"/>
  <c r="F5" i="2"/>
  <c r="A5" i="2"/>
  <c r="J19" i="2" s="1"/>
  <c r="K4" i="2"/>
  <c r="J4" i="2"/>
  <c r="G4" i="2"/>
  <c r="K18" i="2" s="1"/>
  <c r="F4" i="2"/>
  <c r="E4" i="2"/>
  <c r="E3" i="2"/>
  <c r="A29" i="1"/>
  <c r="A30" i="1" s="1"/>
  <c r="B28" i="1"/>
  <c r="B27" i="1"/>
  <c r="D23" i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A9" i="1"/>
  <c r="A10" i="1" s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A8" i="1"/>
  <c r="B8" i="1" s="1"/>
  <c r="B7" i="1"/>
  <c r="E7" i="2" l="1"/>
  <c r="A8" i="2"/>
  <c r="J21" i="2"/>
  <c r="J7" i="2"/>
  <c r="A11" i="1"/>
  <c r="B10" i="1"/>
  <c r="A31" i="1"/>
  <c r="B30" i="1"/>
  <c r="E6" i="2"/>
  <c r="B29" i="1"/>
  <c r="J20" i="2"/>
  <c r="B9" i="1"/>
  <c r="G7" i="2"/>
  <c r="K21" i="2" s="1"/>
  <c r="G11" i="2"/>
  <c r="K25" i="2" s="1"/>
  <c r="E5" i="2"/>
  <c r="J6" i="2"/>
  <c r="J5" i="2"/>
  <c r="B31" i="1" l="1"/>
  <c r="A32" i="1"/>
  <c r="B11" i="1"/>
  <c r="A12" i="1"/>
  <c r="J8" i="2"/>
  <c r="E8" i="2"/>
  <c r="J22" i="2"/>
  <c r="A9" i="2"/>
  <c r="J23" i="2" l="1"/>
  <c r="J9" i="2"/>
  <c r="A10" i="2"/>
  <c r="E9" i="2"/>
  <c r="A13" i="1"/>
  <c r="B12" i="1"/>
  <c r="A33" i="1"/>
  <c r="B32" i="1"/>
  <c r="B33" i="1" l="1"/>
  <c r="A34" i="1"/>
  <c r="A11" i="2"/>
  <c r="J24" i="2"/>
  <c r="J10" i="2"/>
  <c r="E10" i="2"/>
  <c r="A14" i="1"/>
  <c r="B13" i="1"/>
  <c r="B14" i="1" l="1"/>
  <c r="A15" i="1"/>
  <c r="E11" i="2"/>
  <c r="A12" i="2"/>
  <c r="J25" i="2"/>
  <c r="J11" i="2"/>
  <c r="A35" i="1"/>
  <c r="B34" i="1"/>
  <c r="J12" i="2" l="1"/>
  <c r="E12" i="2"/>
  <c r="J26" i="2"/>
  <c r="A13" i="2"/>
  <c r="A36" i="1"/>
  <c r="B35" i="1"/>
  <c r="A16" i="1"/>
  <c r="B15" i="1"/>
  <c r="B16" i="1" l="1"/>
  <c r="A17" i="1"/>
  <c r="B36" i="1"/>
  <c r="A37" i="1"/>
  <c r="B37" i="1" s="1"/>
  <c r="J27" i="2"/>
  <c r="J13" i="2"/>
  <c r="E13" i="2"/>
  <c r="A18" i="1" l="1"/>
  <c r="B17" i="1"/>
  <c r="A19" i="1" l="1"/>
  <c r="B18" i="1"/>
  <c r="B19" i="1" l="1"/>
  <c r="A20" i="1"/>
  <c r="A21" i="1" l="1"/>
  <c r="B20" i="1"/>
  <c r="A22" i="1" l="1"/>
  <c r="B21" i="1"/>
  <c r="A23" i="1" l="1"/>
  <c r="B22" i="1"/>
  <c r="A24" i="1" l="1"/>
  <c r="B23" i="1"/>
  <c r="A25" i="1" l="1"/>
  <c r="B24" i="1"/>
  <c r="B25" i="1" l="1"/>
  <c r="A26" i="1"/>
  <c r="B26" i="1" s="1"/>
</calcChain>
</file>

<file path=xl/sharedStrings.xml><?xml version="1.0" encoding="utf-8"?>
<sst xmlns="http://schemas.openxmlformats.org/spreadsheetml/2006/main" count="43" uniqueCount="39">
  <si>
    <t>Sigmoid Curve</t>
  </si>
  <si>
    <t>b0</t>
  </si>
  <si>
    <t>b1</t>
  </si>
  <si>
    <t>x</t>
  </si>
  <si>
    <t>y</t>
  </si>
  <si>
    <t>Logistic Regression</t>
  </si>
  <si>
    <t>SUMMARY OUTPUT</t>
  </si>
  <si>
    <t>Multiple R</t>
  </si>
  <si>
    <t>Rems</t>
  </si>
  <si>
    <t>Survived</t>
  </si>
  <si>
    <t>Died</t>
  </si>
  <si>
    <t>P(E)</t>
  </si>
  <si>
    <t>Odds(E)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</si>
  <si>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</si>
  <si>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</si>
  <si>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</si>
  <si>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</si>
  <si>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</si>
  <si>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</si>
  <si>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</si>
  <si>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</si>
  <si>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</si>
  <si>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</si>
  <si>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</si>
  <si>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</si>
  <si>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</si>
  <si>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</si>
  <si>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</si>
  <si>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</si>
  <si>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</si>
  <si>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</si>
  <si>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Intercept</t>
  </si>
  <si>
    <t>E = event that the person survived</t>
  </si>
  <si>
    <t>X Variable 1</t>
  </si>
  <si>
    <t>ln Odds(E)</t>
  </si>
  <si>
    <t>Real Statistics Using Excel</t>
  </si>
  <si>
    <t>Updated</t>
  </si>
  <si>
    <t>Copyright © 2013 - 2023 Charles Zaiontz</t>
  </si>
  <si>
    <t>Basic Concepts of Logistic Regression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</si>
</sst>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right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0" xfId="0" applyAlignment="1">
      <alignment horizontal="left"/>
    </xf>
    <xf numFmtId="15" fontId="0" fillId="0" borderId="0" xfId="0" applyNumberFormat="1"/>
    <xf numFmtId="0" fontId="5" fillId="0" borderId="0" xfId="0" applyFont="1"/>
    <xf numFmtId="0" fontId="3" fillId="0" borderId="9" xfId="0" applyFont="1" applyBorder="1"/>
    <xf numFmtId="0" fontId="0" fillId="0" borderId="9" xfId="0" applyBorder="1"/>
    <xf numFmtId="0" fontId="0" fillId="0" borderId="1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'Logit 1'!$D$7:$D$37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cat>
          <c:val>
            <c:numRef>
              <c:f>'Logit 1'!$B$7:$B$37</c:f>
              <c:numCache>
                <c:formatCode>General</c:formatCode>
                <c:ptCount val="31"/>
                <c:pt idx="0">
                  <c:v>1.2339457598623172E-4</c:v>
                </c:pt>
                <c:pt idx="1">
                  <c:v>2.0342697805520653E-4</c:v>
                </c:pt>
                <c:pt idx="2">
                  <c:v>3.3535013046647811E-4</c:v>
                </c:pt>
                <c:pt idx="3">
                  <c:v>5.5277863692360053E-4</c:v>
                </c:pt>
                <c:pt idx="4">
                  <c:v>9.1105119440064691E-4</c:v>
                </c:pt>
                <c:pt idx="5">
                  <c:v>1.5011822567369941E-3</c:v>
                </c:pt>
                <c:pt idx="6">
                  <c:v>2.4726231566347808E-3</c:v>
                </c:pt>
                <c:pt idx="7">
                  <c:v>4.0701377158961416E-3</c:v>
                </c:pt>
                <c:pt idx="8">
                  <c:v>6.6928509242848789E-3</c:v>
                </c:pt>
                <c:pt idx="9">
                  <c:v>1.0986942630593218E-2</c:v>
                </c:pt>
                <c:pt idx="10">
                  <c:v>1.7986209962091621E-2</c:v>
                </c:pt>
                <c:pt idx="11">
                  <c:v>2.931223075135642E-2</c:v>
                </c:pt>
                <c:pt idx="12">
                  <c:v>4.7425873177566941E-2</c:v>
                </c:pt>
                <c:pt idx="13">
                  <c:v>7.5858180021243796E-2</c:v>
                </c:pt>
                <c:pt idx="14">
                  <c:v>0.11920292202211794</c:v>
                </c:pt>
                <c:pt idx="15">
                  <c:v>0.18242552380635688</c:v>
                </c:pt>
                <c:pt idx="16">
                  <c:v>0.26894142136999571</c:v>
                </c:pt>
                <c:pt idx="17">
                  <c:v>0.37754066879814618</c:v>
                </c:pt>
                <c:pt idx="18">
                  <c:v>0.50000000000000078</c:v>
                </c:pt>
                <c:pt idx="19">
                  <c:v>0.62245933120185537</c:v>
                </c:pt>
                <c:pt idx="20">
                  <c:v>0.7310585786300049</c:v>
                </c:pt>
                <c:pt idx="21">
                  <c:v>0.81757447619364365</c:v>
                </c:pt>
                <c:pt idx="22">
                  <c:v>0.88079707797788231</c:v>
                </c:pt>
                <c:pt idx="23">
                  <c:v>0.92414181997875655</c:v>
                </c:pt>
                <c:pt idx="24">
                  <c:v>0.95257412682243336</c:v>
                </c:pt>
                <c:pt idx="25">
                  <c:v>0.97068776924864364</c:v>
                </c:pt>
                <c:pt idx="26">
                  <c:v>0.98201379003790845</c:v>
                </c:pt>
                <c:pt idx="27">
                  <c:v>0.98901305736940681</c:v>
                </c:pt>
                <c:pt idx="28">
                  <c:v>0.99330714907571527</c:v>
                </c:pt>
                <c:pt idx="29">
                  <c:v>0.99592986228410396</c:v>
                </c:pt>
                <c:pt idx="30">
                  <c:v>0.99752737684336534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1-4B88-8C8B-EA86D9512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4958016"/>
        <c:axId val="724959192"/>
      </c:lineChart>
      <c:catAx>
        <c:axId val="724958016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crossAx val="724959192"/>
        <c:crosses val="autoZero"/>
        <c:auto val="1"/>
        <c:lblAlgn val="ctr"/>
        <c:lblOffset val="100"/>
        <c:noMultiLvlLbl val="0"/>
      </c:catAx>
      <c:valAx>
        <c:axId val="72495919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495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'Logit 2'!$K$3</c:f>
              <c:strCache>
                <c:ptCount val="1"/>
                <c:pt idx="0">
                  <c:v>P(E)</c:v>
                </c:pt>
              </c:strCache>
            </c:strRef>
          </c:tx>
          <c:spPr>
            <a:ln w="28575">
              <a:noFill/>
            </a:ln>
          </c:spPr>
          <c:xVal>
            <c:numRef>
              <c:f>'Logit 2'!$J$4:$J$13</c:f>
              <c:numCache>
                <c:formatCode>General</c:formatCode>
                <c:ptCount val="10"/>
                <c:pt idx="0">
                  <c:v>50</c:v>
                </c:pt>
                <c:pt idx="1">
                  <c:v>150</c:v>
                </c:pt>
                <c:pt idx="2">
                  <c:v>250</c:v>
                </c:pt>
                <c:pt idx="3">
                  <c:v>350</c:v>
                </c:pt>
                <c:pt idx="4">
                  <c:v>450</c:v>
                </c:pt>
                <c:pt idx="5">
                  <c:v>550</c:v>
                </c:pt>
                <c:pt idx="6">
                  <c:v>650</c:v>
                </c:pt>
                <c:pt idx="7">
                  <c:v>750</c:v>
                </c:pt>
                <c:pt idx="8">
                  <c:v>850</c:v>
                </c:pt>
                <c:pt idx="9">
                  <c:v>950</c:v>
                </c:pt>
              </c:numCache>
            </c:numRef>
          </c:xVal>
          <c:yVal>
            <c:numRef>
              <c:f>'Logit 2'!$K$4:$K$13</c:f>
              <c:numCache>
                <c:formatCode>General</c:formatCode>
                <c:ptCount val="10"/>
                <c:pt idx="0">
                  <c:v>1</c:v>
                </c:pt>
                <c:pt idx="1">
                  <c:v>0.96666666666666667</c:v>
                </c:pt>
                <c:pt idx="2">
                  <c:v>0.93548387096774188</c:v>
                </c:pt>
                <c:pt idx="3">
                  <c:v>0.87209302325581395</c:v>
                </c:pt>
                <c:pt idx="4">
                  <c:v>0.78703703703703709</c:v>
                </c:pt>
                <c:pt idx="5">
                  <c:v>0.62745098039215685</c:v>
                </c:pt>
                <c:pt idx="6">
                  <c:v>0.42063492063492064</c:v>
                </c:pt>
                <c:pt idx="7">
                  <c:v>0.2767857142857143</c:v>
                </c:pt>
                <c:pt idx="8">
                  <c:v>0.19607843137254902</c:v>
                </c:pt>
                <c:pt idx="9">
                  <c:v>9.6774193548387094E-2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FD-4F69-AAAB-0C413C827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892424"/>
        <c:axId val="823888112"/>
      </c:scatterChart>
      <c:valAx>
        <c:axId val="823892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3888112"/>
        <c:crosses val="autoZero"/>
        <c:crossBetween val="midCat"/>
      </c:valAx>
      <c:valAx>
        <c:axId val="823888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of survival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3892424"/>
        <c:crosses val="autoZero"/>
        <c:crossBetween val="midCat"/>
      </c:valAx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ln Odds(E)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'Logit 2'!$K$17:$K$18</c:f>
              <c:strCache>
                <c:ptCount val="2"/>
                <c:pt idx="0">
                  <c:v>ln Odds(E)</c:v>
                </c:pt>
                <c:pt idx="1">
                  <c:v>∞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'Logit 2'!$J$19:$J$27</c:f>
              <c:numCache>
                <c:formatCode>General</c:formatCode>
                <c:ptCount val="9"/>
                <c:pt idx="0">
                  <c:v>150</c:v>
                </c:pt>
                <c:pt idx="1">
                  <c:v>250</c:v>
                </c:pt>
                <c:pt idx="2">
                  <c:v>350</c:v>
                </c:pt>
                <c:pt idx="3">
                  <c:v>450</c:v>
                </c:pt>
                <c:pt idx="4">
                  <c:v>550</c:v>
                </c:pt>
                <c:pt idx="5">
                  <c:v>650</c:v>
                </c:pt>
                <c:pt idx="6">
                  <c:v>750</c:v>
                </c:pt>
                <c:pt idx="7">
                  <c:v>850</c:v>
                </c:pt>
                <c:pt idx="8">
                  <c:v>950</c:v>
                </c:pt>
              </c:numCache>
            </c:numRef>
          </c:xVal>
          <c:yVal>
            <c:numRef>
              <c:f>'Logit 2'!$K$19:$K$27</c:f>
              <c:numCache>
                <c:formatCode>General</c:formatCode>
                <c:ptCount val="9"/>
                <c:pt idx="0">
                  <c:v>3.3672958299864741</c:v>
                </c:pt>
                <c:pt idx="1">
                  <c:v>2.6741486494265279</c:v>
                </c:pt>
                <c:pt idx="2">
                  <c:v>1.9195928407379399</c:v>
                </c:pt>
                <c:pt idx="3">
                  <c:v>1.3071570405611672</c:v>
                </c:pt>
                <c:pt idx="4">
                  <c:v>0.52129692363328606</c:v>
                </c:pt>
                <c:pt idx="5">
                  <c:v>-0.3201675275962691</c:v>
                </c:pt>
                <c:pt idx="6">
                  <c:v>-0.96046195018729241</c:v>
                </c:pt>
                <c:pt idx="7">
                  <c:v>-1.410986973710262</c:v>
                </c:pt>
                <c:pt idx="8">
                  <c:v>-2.2335922215070942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BC-450B-8AD6-8909C4B44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888504"/>
        <c:axId val="823888896"/>
      </c:scatterChart>
      <c:valAx>
        <c:axId val="823888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3888896"/>
        <c:crosses val="autoZero"/>
        <c:crossBetween val="midCat"/>
      </c:valAx>
      <c:valAx>
        <c:axId val="823888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Odds of survival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3888504"/>
        <c:crosses val="autoZero"/>
        <c:crossBetween val="midCat"/>
      </c:valAx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6</xdr:row>
      <xdr:rowOff>90487</xdr:rowOff>
    </xdr:from>
    <xdr:to>
      <xdr:col>13</xdr:col>
      <xdr:colOff>38100</xdr:colOff>
      <xdr:row>20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D428BD-A6FE-48E1-9A47-64B2C65A5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2</xdr:row>
      <xdr:rowOff>4762</xdr:rowOff>
    </xdr:from>
    <xdr:to>
      <xdr:col>18</xdr:col>
      <xdr:colOff>123825</xdr:colOff>
      <xdr:row>13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ACF827-CA9F-480A-847F-0146C3C1C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141286</xdr:colOff>
      <xdr:row>2</xdr:row>
      <xdr:rowOff>9525</xdr:rowOff>
    </xdr:from>
    <xdr:to>
      <xdr:col>25</xdr:col>
      <xdr:colOff>419100</xdr:colOff>
      <xdr:row>13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5B9199-0CD9-4341-990B-51E874F62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Regression%202%2025%20April%202022.xlsx" TargetMode="External"/><Relationship Id="rId1" Type="http://schemas.openxmlformats.org/officeDocument/2006/relationships/externalLinkPath" Target="/Users/user/Documents/A%20Real%20Statistics%202020/Examples/Real%20Statistics%20Examples%20Regression%202%2025%20Ap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Logit 1"/>
      <sheetName val="Logit 2"/>
      <sheetName val="Logit 3"/>
      <sheetName val="Logit 3a"/>
      <sheetName val="Logit 4"/>
      <sheetName val="Logit 4a"/>
      <sheetName val="Logit 5"/>
      <sheetName val="Logit 5a"/>
      <sheetName val="Logit 6"/>
      <sheetName val="Logit 6a"/>
      <sheetName val="Logit 7a"/>
      <sheetName val="Hosmer"/>
      <sheetName val="Probit 1"/>
      <sheetName val="Probit 2"/>
      <sheetName val="Norm"/>
      <sheetName val="Binary"/>
      <sheetName val="MLogit 1"/>
      <sheetName val="MLogit 2"/>
      <sheetName val="MLogit 3"/>
      <sheetName val="MLogit 3a"/>
      <sheetName val="MLogit 4"/>
      <sheetName val="MLogit 4a"/>
      <sheetName val="MLogit 4b"/>
      <sheetName val="MLogit 5"/>
      <sheetName val="MLogit 5a"/>
      <sheetName val="MLogit 6"/>
      <sheetName val="OLogit 1"/>
      <sheetName val="OLogit 2"/>
      <sheetName val="OLogit 3"/>
      <sheetName val="Logit A"/>
      <sheetName val="Logit B"/>
      <sheetName val="Logit C"/>
      <sheetName val="Logit D"/>
      <sheetName val="Probit A"/>
      <sheetName val="Probit B"/>
      <sheetName val="Probit C"/>
      <sheetName val="Probit D"/>
      <sheetName val="OLogit A"/>
      <sheetName val="OLogit B"/>
      <sheetName val="PReg 1"/>
      <sheetName val="PReg 2"/>
      <sheetName val="PReg 3"/>
      <sheetName val="Log Lin 1.1"/>
      <sheetName val="Log Lin 1.2"/>
      <sheetName val="Log Lin 1.3"/>
      <sheetName val="Log Lin 1.4"/>
      <sheetName val="Log Lin 2.1"/>
      <sheetName val="Log Lin 2.2"/>
      <sheetName val="Log Lin 2.3"/>
      <sheetName val="Log Lin 2.4"/>
      <sheetName val="Log Lin 2.5"/>
      <sheetName val="Kaplan"/>
      <sheetName val="Kaplan 1"/>
      <sheetName val="Kaplan 2"/>
      <sheetName val="Kaplan 3"/>
      <sheetName val="Kaplan 4"/>
      <sheetName val="Log-Rank"/>
      <sheetName val="Log-Rank 1"/>
      <sheetName val="Cox Reg 1"/>
      <sheetName val="Cox Reg 2"/>
      <sheetName val="Cox Reg 3"/>
      <sheetName val="Cox Reg 4"/>
      <sheetName val="Cox Reg 5"/>
      <sheetName val="Cox Reg 6"/>
      <sheetName val="Cox Reg 7"/>
      <sheetName val="Cox Reg 8"/>
      <sheetName val="IPFP 2.1"/>
      <sheetName val="IPFP 2.1a"/>
      <sheetName val="IPFP 2.2 "/>
      <sheetName val="IPFP 3.1"/>
      <sheetName val="IPFP 3.2"/>
      <sheetName val="IPFP 3.2a"/>
      <sheetName val="Miss 1"/>
      <sheetName val="Miss 2"/>
      <sheetName val="Miss 3"/>
      <sheetName val="Miss 4"/>
      <sheetName val="MI 1"/>
      <sheetName val="MI 2"/>
      <sheetName val="MI 3a"/>
      <sheetName val="MI 3"/>
      <sheetName val="MI 4"/>
      <sheetName val="MI 5"/>
      <sheetName val="MI 6"/>
      <sheetName val="MI 7"/>
      <sheetName val="MI 8"/>
      <sheetName val="MI 8a"/>
      <sheetName val="MI 9"/>
      <sheetName val="MI 9a"/>
      <sheetName val="FIML 1"/>
      <sheetName val="FIML 2"/>
      <sheetName val="FIML 2a"/>
      <sheetName val="FIML 2b"/>
      <sheetName val="FIML 2c"/>
      <sheetName val="FIML 3"/>
      <sheetName val="FIML 3a"/>
      <sheetName val="FIML 3b"/>
      <sheetName val="EM A"/>
      <sheetName val="EM B"/>
      <sheetName val="EM C"/>
      <sheetName val="EM D"/>
      <sheetName val="EM E"/>
      <sheetName val="EM F"/>
      <sheetName val="EM Norm 1"/>
      <sheetName val="EM Norm 2"/>
      <sheetName val="EM Patterns"/>
      <sheetName val="EM Tool"/>
    </sheetNames>
    <sheetDataSet>
      <sheetData sheetId="0"/>
      <sheetData sheetId="1"/>
      <sheetData sheetId="2">
        <row r="7">
          <cell r="B7">
            <v>1.2339457598623172E-4</v>
          </cell>
          <cell r="D7">
            <v>-3</v>
          </cell>
        </row>
        <row r="8">
          <cell r="B8">
            <v>2.0342697805520653E-4</v>
          </cell>
          <cell r="D8">
            <v>-2.8</v>
          </cell>
        </row>
        <row r="9">
          <cell r="B9">
            <v>3.3535013046647811E-4</v>
          </cell>
          <cell r="D9">
            <v>-2.5999999999999996</v>
          </cell>
        </row>
        <row r="10">
          <cell r="B10">
            <v>5.5277863692360053E-4</v>
          </cell>
          <cell r="D10">
            <v>-2.3999999999999995</v>
          </cell>
        </row>
        <row r="11">
          <cell r="B11">
            <v>9.1105119440064691E-4</v>
          </cell>
          <cell r="D11">
            <v>-2.1999999999999993</v>
          </cell>
        </row>
        <row r="12">
          <cell r="B12">
            <v>1.5011822567369941E-3</v>
          </cell>
          <cell r="D12">
            <v>-1.9999999999999993</v>
          </cell>
        </row>
        <row r="13">
          <cell r="B13">
            <v>2.4726231566347808E-3</v>
          </cell>
          <cell r="D13">
            <v>-1.7999999999999994</v>
          </cell>
        </row>
        <row r="14">
          <cell r="B14">
            <v>4.0701377158961416E-3</v>
          </cell>
          <cell r="D14">
            <v>-1.5999999999999994</v>
          </cell>
        </row>
        <row r="15">
          <cell r="B15">
            <v>6.6928509242848789E-3</v>
          </cell>
          <cell r="D15">
            <v>-1.3999999999999995</v>
          </cell>
        </row>
        <row r="16">
          <cell r="B16">
            <v>1.0986942630593218E-2</v>
          </cell>
          <cell r="D16">
            <v>-1.1999999999999995</v>
          </cell>
        </row>
        <row r="17">
          <cell r="B17">
            <v>1.7986209962091621E-2</v>
          </cell>
          <cell r="D17">
            <v>-0.99999999999999956</v>
          </cell>
        </row>
        <row r="18">
          <cell r="B18">
            <v>2.931223075135642E-2</v>
          </cell>
          <cell r="D18">
            <v>-0.7999999999999996</v>
          </cell>
        </row>
        <row r="19">
          <cell r="B19">
            <v>4.7425873177566941E-2</v>
          </cell>
          <cell r="D19">
            <v>-0.59999999999999964</v>
          </cell>
        </row>
        <row r="20">
          <cell r="B20">
            <v>7.5858180021243796E-2</v>
          </cell>
          <cell r="D20">
            <v>-0.39999999999999963</v>
          </cell>
        </row>
        <row r="21">
          <cell r="B21">
            <v>0.11920292202211794</v>
          </cell>
          <cell r="D21">
            <v>-0.19999999999999962</v>
          </cell>
        </row>
        <row r="22">
          <cell r="B22">
            <v>0.18242552380635688</v>
          </cell>
          <cell r="D22">
            <v>0</v>
          </cell>
        </row>
        <row r="23">
          <cell r="B23">
            <v>0.26894142136999571</v>
          </cell>
          <cell r="D23">
            <v>0.2</v>
          </cell>
        </row>
        <row r="24">
          <cell r="B24">
            <v>0.37754066879814618</v>
          </cell>
          <cell r="D24">
            <v>0.4</v>
          </cell>
        </row>
        <row r="25">
          <cell r="B25">
            <v>0.50000000000000078</v>
          </cell>
          <cell r="D25">
            <v>0.60000000000000009</v>
          </cell>
        </row>
        <row r="26">
          <cell r="B26">
            <v>0.62245933120185537</v>
          </cell>
          <cell r="D26">
            <v>0.8</v>
          </cell>
        </row>
        <row r="27">
          <cell r="B27">
            <v>0.7310585786300049</v>
          </cell>
          <cell r="D27">
            <v>1</v>
          </cell>
        </row>
        <row r="28">
          <cell r="B28">
            <v>0.81757447619364365</v>
          </cell>
          <cell r="D28">
            <v>1.2</v>
          </cell>
        </row>
        <row r="29">
          <cell r="B29">
            <v>0.88079707797788231</v>
          </cell>
          <cell r="D29">
            <v>1.4</v>
          </cell>
        </row>
        <row r="30">
          <cell r="B30">
            <v>0.92414181997875655</v>
          </cell>
          <cell r="D30">
            <v>1.5999999999999999</v>
          </cell>
        </row>
        <row r="31">
          <cell r="B31">
            <v>0.95257412682243336</v>
          </cell>
          <cell r="D31">
            <v>1.7999999999999998</v>
          </cell>
        </row>
        <row r="32">
          <cell r="B32">
            <v>0.97068776924864364</v>
          </cell>
          <cell r="D32">
            <v>1.9999999999999998</v>
          </cell>
        </row>
        <row r="33">
          <cell r="B33">
            <v>0.98201379003790845</v>
          </cell>
          <cell r="D33">
            <v>2.1999999999999997</v>
          </cell>
        </row>
        <row r="34">
          <cell r="B34">
            <v>0.98901305736940681</v>
          </cell>
          <cell r="D34">
            <v>2.4</v>
          </cell>
        </row>
        <row r="35">
          <cell r="B35">
            <v>0.99330714907571527</v>
          </cell>
          <cell r="D35">
            <v>2.6</v>
          </cell>
        </row>
        <row r="36">
          <cell r="B36">
            <v>0.99592986228410396</v>
          </cell>
          <cell r="D36">
            <v>2.8000000000000003</v>
          </cell>
        </row>
        <row r="37">
          <cell r="B37">
            <v>0.99752737684336534</v>
          </cell>
          <cell r="D37">
            <v>3.0000000000000004</v>
          </cell>
        </row>
      </sheetData>
      <sheetData sheetId="3">
        <row r="3">
          <cell r="K3" t="str">
            <v>P(E)</v>
          </cell>
        </row>
        <row r="4">
          <cell r="J4">
            <v>50</v>
          </cell>
          <cell r="K4">
            <v>1</v>
          </cell>
        </row>
        <row r="5">
          <cell r="J5">
            <v>150</v>
          </cell>
          <cell r="K5">
            <v>0.96666666666666667</v>
          </cell>
        </row>
        <row r="6">
          <cell r="J6">
            <v>250</v>
          </cell>
          <cell r="K6">
            <v>0.93548387096774188</v>
          </cell>
        </row>
        <row r="7">
          <cell r="J7">
            <v>350</v>
          </cell>
          <cell r="K7">
            <v>0.87209302325581395</v>
          </cell>
        </row>
        <row r="8">
          <cell r="J8">
            <v>450</v>
          </cell>
          <cell r="K8">
            <v>0.78703703703703709</v>
          </cell>
        </row>
        <row r="9">
          <cell r="J9">
            <v>550</v>
          </cell>
          <cell r="K9">
            <v>0.62745098039215685</v>
          </cell>
        </row>
        <row r="10">
          <cell r="J10">
            <v>650</v>
          </cell>
          <cell r="K10">
            <v>0.42063492063492064</v>
          </cell>
        </row>
        <row r="11">
          <cell r="J11">
            <v>750</v>
          </cell>
          <cell r="K11">
            <v>0.2767857142857143</v>
          </cell>
        </row>
        <row r="12">
          <cell r="J12">
            <v>850</v>
          </cell>
          <cell r="K12">
            <v>0.19607843137254902</v>
          </cell>
        </row>
        <row r="13">
          <cell r="J13">
            <v>950</v>
          </cell>
          <cell r="K13">
            <v>9.6774193548387094E-2</v>
          </cell>
        </row>
        <row r="17">
          <cell r="K17" t="str">
            <v>ln Odds(E)</v>
          </cell>
        </row>
        <row r="18">
          <cell r="K18" t="str">
            <v>∞</v>
          </cell>
        </row>
        <row r="19">
          <cell r="J19">
            <v>150</v>
          </cell>
          <cell r="K19">
            <v>3.3672958299864741</v>
          </cell>
        </row>
        <row r="20">
          <cell r="J20">
            <v>250</v>
          </cell>
          <cell r="K20">
            <v>2.6741486494265279</v>
          </cell>
        </row>
        <row r="21">
          <cell r="J21">
            <v>350</v>
          </cell>
          <cell r="K21">
            <v>1.9195928407379399</v>
          </cell>
        </row>
        <row r="22">
          <cell r="J22">
            <v>450</v>
          </cell>
          <cell r="K22">
            <v>1.3071570405611672</v>
          </cell>
        </row>
        <row r="23">
          <cell r="J23">
            <v>550</v>
          </cell>
          <cell r="K23">
            <v>0.52129692363328606</v>
          </cell>
        </row>
        <row r="24">
          <cell r="J24">
            <v>650</v>
          </cell>
          <cell r="K24">
            <v>-0.3201675275962691</v>
          </cell>
        </row>
        <row r="25">
          <cell r="J25">
            <v>750</v>
          </cell>
          <cell r="K25">
            <v>-0.96046195018729241</v>
          </cell>
        </row>
        <row r="26">
          <cell r="J26">
            <v>850</v>
          </cell>
          <cell r="K26">
            <v>-1.410986973710262</v>
          </cell>
        </row>
        <row r="27">
          <cell r="J27">
            <v>950</v>
          </cell>
          <cell r="K27">
            <v>-2.2335922215070942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49DB-646C-4760-BAB8-4E34D4AEA05D}">
  <sheetPr codeName="Sheet1"/>
  <dimension ref="A1:B6"/>
  <sheetViews>
    <sheetView tabSelected="1" workbookViewId="0"/>
  </sheetViews>
  <sheetFormatPr defaultRowHeight="14.5" x14ac:dyDescent="0.35"/>
  <cols>
    <col min="2" max="2" width="9.54296875" bestFit="1" customWidth="1"/>
  </cols>
  <sheetData>
    <row r="1" spans="1:2" x14ac:dyDescent="0.35">
      <c r="A1" t="s">
        <v>35</v>
      </c>
    </row>
    <row r="2" spans="1:2" x14ac:dyDescent="0.35">
      <c r="A2" t="s">
        <v>38</v>
      </c>
    </row>
    <row r="4" spans="1:2" x14ac:dyDescent="0.35">
      <c r="A4" t="s">
        <v>36</v>
      </c>
      <c r="B4" s="16">
        <v>44998</v>
      </c>
    </row>
    <row r="6" spans="1:2" x14ac:dyDescent="0.35">
      <c r="A6" s="17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D8FAC-6DD8-4A86-B9A5-10DF515985E4}">
  <sheetPr codeName="Sheet65"/>
  <dimension ref="A1:D37"/>
  <sheetViews>
    <sheetView workbookViewId="0"/>
  </sheetViews>
  <sheetFormatPr defaultRowHeight="14.5" x14ac:dyDescent="0.35"/>
  <cols>
    <col min="2" max="2" width="12" bestFit="1" customWidth="1"/>
  </cols>
  <sheetData>
    <row r="1" spans="1:4" x14ac:dyDescent="0.35">
      <c r="A1" s="1" t="s">
        <v>0</v>
      </c>
    </row>
    <row r="3" spans="1:4" x14ac:dyDescent="0.35">
      <c r="A3" t="s">
        <v>1</v>
      </c>
      <c r="B3">
        <v>1</v>
      </c>
    </row>
    <row r="4" spans="1:4" x14ac:dyDescent="0.35">
      <c r="A4" t="s">
        <v>2</v>
      </c>
      <c r="B4">
        <v>5</v>
      </c>
    </row>
    <row r="6" spans="1:4" x14ac:dyDescent="0.35">
      <c r="A6" s="2" t="s">
        <v>3</v>
      </c>
      <c r="B6" s="2" t="s">
        <v>4</v>
      </c>
    </row>
    <row r="7" spans="1:4" x14ac:dyDescent="0.35">
      <c r="A7">
        <v>-2</v>
      </c>
      <c r="B7">
        <f>1/(1+EXP(-B$3-B$4*A7))</f>
        <v>1.2339457598623172E-4</v>
      </c>
      <c r="D7">
        <v>-3</v>
      </c>
    </row>
    <row r="8" spans="1:4" x14ac:dyDescent="0.35">
      <c r="A8">
        <f>A7+0.1</f>
        <v>-1.9</v>
      </c>
      <c r="B8">
        <f t="shared" ref="B8:B37" si="0">1/(1+EXP(-B$3-B$4*A8))</f>
        <v>2.0342697805520653E-4</v>
      </c>
      <c r="D8">
        <f>D7+0.2</f>
        <v>-2.8</v>
      </c>
    </row>
    <row r="9" spans="1:4" x14ac:dyDescent="0.35">
      <c r="A9">
        <f t="shared" ref="A9:A35" si="1">A8+0.1</f>
        <v>-1.7999999999999998</v>
      </c>
      <c r="B9">
        <f t="shared" si="0"/>
        <v>3.3535013046647811E-4</v>
      </c>
      <c r="D9">
        <f t="shared" ref="D9:D37" si="2">D8+0.2</f>
        <v>-2.5999999999999996</v>
      </c>
    </row>
    <row r="10" spans="1:4" x14ac:dyDescent="0.35">
      <c r="A10">
        <f t="shared" si="1"/>
        <v>-1.6999999999999997</v>
      </c>
      <c r="B10">
        <f t="shared" si="0"/>
        <v>5.5277863692360053E-4</v>
      </c>
      <c r="D10">
        <f t="shared" si="2"/>
        <v>-2.3999999999999995</v>
      </c>
    </row>
    <row r="11" spans="1:4" x14ac:dyDescent="0.35">
      <c r="A11">
        <f t="shared" si="1"/>
        <v>-1.5999999999999996</v>
      </c>
      <c r="B11">
        <f t="shared" si="0"/>
        <v>9.1105119440064691E-4</v>
      </c>
      <c r="D11">
        <f t="shared" si="2"/>
        <v>-2.1999999999999993</v>
      </c>
    </row>
    <row r="12" spans="1:4" x14ac:dyDescent="0.35">
      <c r="A12">
        <f t="shared" si="1"/>
        <v>-1.4999999999999996</v>
      </c>
      <c r="B12">
        <f t="shared" si="0"/>
        <v>1.5011822567369941E-3</v>
      </c>
      <c r="D12">
        <f t="shared" si="2"/>
        <v>-1.9999999999999993</v>
      </c>
    </row>
    <row r="13" spans="1:4" x14ac:dyDescent="0.35">
      <c r="A13">
        <f t="shared" si="1"/>
        <v>-1.3999999999999995</v>
      </c>
      <c r="B13">
        <f t="shared" si="0"/>
        <v>2.4726231566347808E-3</v>
      </c>
      <c r="D13">
        <f t="shared" si="2"/>
        <v>-1.7999999999999994</v>
      </c>
    </row>
    <row r="14" spans="1:4" x14ac:dyDescent="0.35">
      <c r="A14">
        <f t="shared" si="1"/>
        <v>-1.2999999999999994</v>
      </c>
      <c r="B14">
        <f t="shared" si="0"/>
        <v>4.0701377158961416E-3</v>
      </c>
      <c r="D14">
        <f t="shared" si="2"/>
        <v>-1.5999999999999994</v>
      </c>
    </row>
    <row r="15" spans="1:4" x14ac:dyDescent="0.35">
      <c r="A15">
        <f t="shared" si="1"/>
        <v>-1.1999999999999993</v>
      </c>
      <c r="B15">
        <f t="shared" si="0"/>
        <v>6.6928509242848789E-3</v>
      </c>
      <c r="D15">
        <f t="shared" si="2"/>
        <v>-1.3999999999999995</v>
      </c>
    </row>
    <row r="16" spans="1:4" x14ac:dyDescent="0.35">
      <c r="A16">
        <f t="shared" si="1"/>
        <v>-1.0999999999999992</v>
      </c>
      <c r="B16">
        <f t="shared" si="0"/>
        <v>1.0986942630593218E-2</v>
      </c>
      <c r="D16">
        <f t="shared" si="2"/>
        <v>-1.1999999999999995</v>
      </c>
    </row>
    <row r="17" spans="1:4" x14ac:dyDescent="0.35">
      <c r="A17">
        <f t="shared" si="1"/>
        <v>-0.99999999999999922</v>
      </c>
      <c r="B17">
        <f t="shared" si="0"/>
        <v>1.7986209962091621E-2</v>
      </c>
      <c r="D17">
        <f t="shared" si="2"/>
        <v>-0.99999999999999956</v>
      </c>
    </row>
    <row r="18" spans="1:4" x14ac:dyDescent="0.35">
      <c r="A18">
        <f t="shared" si="1"/>
        <v>-0.89999999999999925</v>
      </c>
      <c r="B18">
        <f t="shared" si="0"/>
        <v>2.931223075135642E-2</v>
      </c>
      <c r="D18">
        <f t="shared" si="2"/>
        <v>-0.7999999999999996</v>
      </c>
    </row>
    <row r="19" spans="1:4" x14ac:dyDescent="0.35">
      <c r="A19">
        <f t="shared" si="1"/>
        <v>-0.79999999999999927</v>
      </c>
      <c r="B19">
        <f t="shared" si="0"/>
        <v>4.7425873177566941E-2</v>
      </c>
      <c r="D19">
        <f t="shared" si="2"/>
        <v>-0.59999999999999964</v>
      </c>
    </row>
    <row r="20" spans="1:4" x14ac:dyDescent="0.35">
      <c r="A20">
        <f t="shared" si="1"/>
        <v>-0.69999999999999929</v>
      </c>
      <c r="B20">
        <f t="shared" si="0"/>
        <v>7.5858180021243796E-2</v>
      </c>
      <c r="D20">
        <f t="shared" si="2"/>
        <v>-0.39999999999999963</v>
      </c>
    </row>
    <row r="21" spans="1:4" x14ac:dyDescent="0.35">
      <c r="A21">
        <f t="shared" si="1"/>
        <v>-0.59999999999999931</v>
      </c>
      <c r="B21">
        <f t="shared" si="0"/>
        <v>0.11920292202211794</v>
      </c>
      <c r="D21">
        <f t="shared" si="2"/>
        <v>-0.19999999999999962</v>
      </c>
    </row>
    <row r="22" spans="1:4" x14ac:dyDescent="0.35">
      <c r="A22">
        <f t="shared" si="1"/>
        <v>-0.49999999999999933</v>
      </c>
      <c r="B22">
        <f t="shared" si="0"/>
        <v>0.18242552380635688</v>
      </c>
      <c r="D22">
        <v>0</v>
      </c>
    </row>
    <row r="23" spans="1:4" x14ac:dyDescent="0.35">
      <c r="A23">
        <f t="shared" si="1"/>
        <v>-0.39999999999999936</v>
      </c>
      <c r="B23">
        <f t="shared" si="0"/>
        <v>0.26894142136999571</v>
      </c>
      <c r="D23">
        <f t="shared" si="2"/>
        <v>0.2</v>
      </c>
    </row>
    <row r="24" spans="1:4" x14ac:dyDescent="0.35">
      <c r="A24">
        <f t="shared" si="1"/>
        <v>-0.29999999999999938</v>
      </c>
      <c r="B24">
        <f t="shared" si="0"/>
        <v>0.37754066879814618</v>
      </c>
      <c r="D24">
        <f t="shared" si="2"/>
        <v>0.4</v>
      </c>
    </row>
    <row r="25" spans="1:4" x14ac:dyDescent="0.35">
      <c r="A25">
        <f t="shared" si="1"/>
        <v>-0.19999999999999937</v>
      </c>
      <c r="B25">
        <f t="shared" si="0"/>
        <v>0.50000000000000078</v>
      </c>
      <c r="D25">
        <f t="shared" si="2"/>
        <v>0.60000000000000009</v>
      </c>
    </row>
    <row r="26" spans="1:4" x14ac:dyDescent="0.35">
      <c r="A26">
        <f t="shared" si="1"/>
        <v>-9.9999999999999367E-2</v>
      </c>
      <c r="B26">
        <f t="shared" si="0"/>
        <v>0.62245933120185537</v>
      </c>
      <c r="D26">
        <f t="shared" si="2"/>
        <v>0.8</v>
      </c>
    </row>
    <row r="27" spans="1:4" x14ac:dyDescent="0.35">
      <c r="A27">
        <v>0</v>
      </c>
      <c r="B27">
        <f t="shared" si="0"/>
        <v>0.7310585786300049</v>
      </c>
      <c r="D27">
        <f t="shared" si="2"/>
        <v>1</v>
      </c>
    </row>
    <row r="28" spans="1:4" x14ac:dyDescent="0.35">
      <c r="A28">
        <v>0.1</v>
      </c>
      <c r="B28">
        <f t="shared" si="0"/>
        <v>0.81757447619364365</v>
      </c>
      <c r="D28">
        <f t="shared" si="2"/>
        <v>1.2</v>
      </c>
    </row>
    <row r="29" spans="1:4" x14ac:dyDescent="0.35">
      <c r="A29">
        <f t="shared" si="1"/>
        <v>0.2</v>
      </c>
      <c r="B29">
        <f t="shared" si="0"/>
        <v>0.88079707797788231</v>
      </c>
      <c r="D29">
        <f t="shared" si="2"/>
        <v>1.4</v>
      </c>
    </row>
    <row r="30" spans="1:4" x14ac:dyDescent="0.35">
      <c r="A30">
        <f t="shared" si="1"/>
        <v>0.30000000000000004</v>
      </c>
      <c r="B30">
        <f t="shared" si="0"/>
        <v>0.92414181997875655</v>
      </c>
      <c r="D30">
        <f t="shared" si="2"/>
        <v>1.5999999999999999</v>
      </c>
    </row>
    <row r="31" spans="1:4" x14ac:dyDescent="0.35">
      <c r="A31">
        <f t="shared" si="1"/>
        <v>0.4</v>
      </c>
      <c r="B31">
        <f t="shared" si="0"/>
        <v>0.95257412682243336</v>
      </c>
      <c r="D31">
        <f t="shared" si="2"/>
        <v>1.7999999999999998</v>
      </c>
    </row>
    <row r="32" spans="1:4" x14ac:dyDescent="0.35">
      <c r="A32">
        <f t="shared" si="1"/>
        <v>0.5</v>
      </c>
      <c r="B32">
        <f t="shared" si="0"/>
        <v>0.97068776924864364</v>
      </c>
      <c r="D32">
        <f t="shared" si="2"/>
        <v>1.9999999999999998</v>
      </c>
    </row>
    <row r="33" spans="1:4" x14ac:dyDescent="0.35">
      <c r="A33">
        <f t="shared" si="1"/>
        <v>0.6</v>
      </c>
      <c r="B33">
        <f t="shared" si="0"/>
        <v>0.98201379003790845</v>
      </c>
      <c r="D33">
        <f t="shared" si="2"/>
        <v>2.1999999999999997</v>
      </c>
    </row>
    <row r="34" spans="1:4" x14ac:dyDescent="0.35">
      <c r="A34">
        <f t="shared" si="1"/>
        <v>0.7</v>
      </c>
      <c r="B34">
        <f t="shared" si="0"/>
        <v>0.98901305736940681</v>
      </c>
      <c r="D34">
        <f t="shared" si="2"/>
        <v>2.4</v>
      </c>
    </row>
    <row r="35" spans="1:4" x14ac:dyDescent="0.35">
      <c r="A35">
        <f t="shared" si="1"/>
        <v>0.79999999999999993</v>
      </c>
      <c r="B35">
        <f t="shared" si="0"/>
        <v>0.99330714907571527</v>
      </c>
      <c r="D35">
        <f t="shared" si="2"/>
        <v>2.6</v>
      </c>
    </row>
    <row r="36" spans="1:4" x14ac:dyDescent="0.35">
      <c r="A36">
        <f>A35+0.1</f>
        <v>0.89999999999999991</v>
      </c>
      <c r="B36">
        <f t="shared" si="0"/>
        <v>0.99592986228410396</v>
      </c>
      <c r="D36">
        <f t="shared" si="2"/>
        <v>2.8000000000000003</v>
      </c>
    </row>
    <row r="37" spans="1:4" x14ac:dyDescent="0.35">
      <c r="A37">
        <f>A36+0.1</f>
        <v>0.99999999999999989</v>
      </c>
      <c r="B37">
        <f t="shared" si="0"/>
        <v>0.99752737684336534</v>
      </c>
      <c r="D37">
        <f t="shared" si="2"/>
        <v>3.0000000000000004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4FE8F-A77D-4948-94DB-6B2BB1A99704}">
  <sheetPr codeName="Sheet66"/>
  <dimension ref="A1:AG27"/>
  <sheetViews>
    <sheetView workbookViewId="0"/>
  </sheetViews>
  <sheetFormatPr defaultRowHeight="14.5" x14ac:dyDescent="0.35"/>
  <cols>
    <col min="1" max="1" width="6.26953125" customWidth="1"/>
    <col min="2" max="2" width="8.81640625" customWidth="1"/>
    <col min="4" max="4" width="9.1796875" customWidth="1"/>
    <col min="6" max="6" width="9.26953125" customWidth="1"/>
    <col min="9" max="9" width="2.54296875" customWidth="1"/>
    <col min="11" max="11" width="10.7265625" customWidth="1"/>
    <col min="14" max="14" width="2.54296875" customWidth="1"/>
    <col min="19" max="19" width="3.26953125" customWidth="1"/>
    <col min="24" max="24" width="3.453125" customWidth="1"/>
    <col min="27" max="27" width="16.08984375" customWidth="1"/>
    <col min="28" max="34" width="10.6328125" customWidth="1"/>
    <col min="39" max="39" width="4.26953125" customWidth="1"/>
    <col min="44" max="44" width="4.54296875" customWidth="1"/>
    <col min="49" max="49" width="4.1796875" customWidth="1"/>
    <col min="54" max="54" width="4.54296875" customWidth="1"/>
    <col min="59" max="59" width="4.26953125" customWidth="1"/>
    <col min="64" max="64" width="4.453125" customWidth="1"/>
    <col min="69" max="69" width="4.453125" customWidth="1"/>
    <col min="74" max="74" width="4" customWidth="1"/>
  </cols>
  <sheetData>
    <row r="1" spans="1:33" x14ac:dyDescent="0.35">
      <c r="A1" s="1" t="s">
        <v>5</v>
      </c>
      <c r="AA1" t="s">
        <v>6</v>
      </c>
    </row>
    <row r="2" spans="1:33" x14ac:dyDescent="0.35">
      <c r="AA2" t="s">
        <v>7</v>
      </c>
      <c r="AB2">
        <v>0.98019766125822028</v>
      </c>
    </row>
    <row r="3" spans="1:33" s="2" customFormat="1" x14ac:dyDescent="0.35">
      <c r="A3" s="2" t="s">
        <v>8</v>
      </c>
      <c r="B3" s="2" t="s">
        <v>9</v>
      </c>
      <c r="C3" s="2" t="s">
        <v>10</v>
      </c>
      <c r="E3" s="2" t="str">
        <f>A3</f>
        <v>Rems</v>
      </c>
      <c r="F3" s="2" t="s">
        <v>11</v>
      </c>
      <c r="G3" s="2" t="s">
        <v>12</v>
      </c>
      <c r="J3" s="20" t="s">
        <v>8</v>
      </c>
      <c r="K3" s="20" t="s">
        <v>11</v>
      </c>
      <c r="AA3" t="s">
        <v>13</v>
      </c>
      <c r="AB3">
        <v>0.96078745513608477</v>
      </c>
      <c r="AC3"/>
      <c r="AD3"/>
      <c r="AE3"/>
      <c r="AF3"/>
      <c r="AG3"/>
    </row>
    <row r="4" spans="1:33" x14ac:dyDescent="0.35">
      <c r="A4">
        <v>50</v>
      </c>
      <c r="B4" s="3">
        <v>21</v>
      </c>
      <c r="C4" s="4">
        <v>0</v>
      </c>
      <c r="E4" s="2">
        <f t="shared" ref="E4:E13" si="0">A4</f>
        <v>50</v>
      </c>
      <c r="F4" s="3">
        <f t="shared" ref="F4:F14" si="1">B4/(B4+C4)</f>
        <v>1</v>
      </c>
      <c r="G4" s="5" t="str">
        <f t="shared" ref="G4:G14" si="2">IF(F4 = 1,"∞",F4/(1-F4))</f>
        <v>∞</v>
      </c>
      <c r="J4" s="6">
        <f t="shared" ref="J4:J13" si="3">A4</f>
        <v>50</v>
      </c>
      <c r="K4">
        <f t="shared" ref="K4:K13" si="4">F4</f>
        <v>1</v>
      </c>
      <c r="AA4" t="s">
        <v>14</v>
      </c>
      <c r="AB4">
        <v>0.95294494616330172</v>
      </c>
    </row>
    <row r="5" spans="1:33" x14ac:dyDescent="0.35">
      <c r="A5">
        <f>A4+100</f>
        <v>150</v>
      </c>
      <c r="B5" s="7">
        <v>29</v>
      </c>
      <c r="C5" s="8">
        <v>1</v>
      </c>
      <c r="E5" s="2">
        <f t="shared" si="0"/>
        <v>150</v>
      </c>
      <c r="F5" s="7">
        <f t="shared" si="1"/>
        <v>0.96666666666666667</v>
      </c>
      <c r="G5" s="9">
        <f t="shared" si="2"/>
        <v>29.000000000000007</v>
      </c>
      <c r="J5" s="6">
        <f t="shared" si="3"/>
        <v>150</v>
      </c>
      <c r="K5">
        <f t="shared" si="4"/>
        <v>0.96666666666666667</v>
      </c>
      <c r="AA5" t="s">
        <v>15</v>
      </c>
      <c r="AB5">
        <v>0.48383403651561618</v>
      </c>
    </row>
    <row r="6" spans="1:33" ht="15" thickBot="1" x14ac:dyDescent="0.4">
      <c r="A6">
        <f t="shared" ref="A6:A13" si="5">A5+100</f>
        <v>250</v>
      </c>
      <c r="B6" s="7">
        <v>87</v>
      </c>
      <c r="C6" s="8">
        <v>6</v>
      </c>
      <c r="E6" s="2">
        <f t="shared" si="0"/>
        <v>250</v>
      </c>
      <c r="F6" s="7">
        <f t="shared" si="1"/>
        <v>0.93548387096774188</v>
      </c>
      <c r="G6" s="9">
        <f t="shared" si="2"/>
        <v>14.499999999999988</v>
      </c>
      <c r="J6" s="6">
        <f t="shared" si="3"/>
        <v>250</v>
      </c>
      <c r="K6">
        <f t="shared" si="4"/>
        <v>0.93548387096774188</v>
      </c>
      <c r="AA6" s="10" t="s">
        <v>16</v>
      </c>
      <c r="AB6" s="10">
        <v>7</v>
      </c>
    </row>
    <row r="7" spans="1:33" x14ac:dyDescent="0.35">
      <c r="A7">
        <f t="shared" si="5"/>
        <v>350</v>
      </c>
      <c r="B7" s="7">
        <v>75</v>
      </c>
      <c r="C7" s="8">
        <v>11</v>
      </c>
      <c r="E7" s="2">
        <f t="shared" si="0"/>
        <v>350</v>
      </c>
      <c r="F7" s="7">
        <f t="shared" si="1"/>
        <v>0.87209302325581395</v>
      </c>
      <c r="G7" s="9">
        <f t="shared" si="2"/>
        <v>6.8181818181818175</v>
      </c>
      <c r="J7" s="6">
        <f t="shared" si="3"/>
        <v>350</v>
      </c>
      <c r="K7">
        <f t="shared" si="4"/>
        <v>0.87209302325581395</v>
      </c>
    </row>
    <row r="8" spans="1:33" ht="15" thickBot="1" x14ac:dyDescent="0.4">
      <c r="A8">
        <f t="shared" si="5"/>
        <v>450</v>
      </c>
      <c r="B8" s="7">
        <v>85</v>
      </c>
      <c r="C8" s="8">
        <v>23</v>
      </c>
      <c r="E8" s="2">
        <f t="shared" si="0"/>
        <v>450</v>
      </c>
      <c r="F8" s="7">
        <f t="shared" si="1"/>
        <v>0.78703703703703709</v>
      </c>
      <c r="G8" s="9">
        <f t="shared" si="2"/>
        <v>3.6956521739130448</v>
      </c>
      <c r="J8" s="6">
        <f t="shared" si="3"/>
        <v>450</v>
      </c>
      <c r="K8">
        <f t="shared" si="4"/>
        <v>0.78703703703703709</v>
      </c>
      <c r="AA8" t="s">
        <v>17</v>
      </c>
    </row>
    <row r="9" spans="1:33" x14ac:dyDescent="0.35">
      <c r="A9">
        <f t="shared" si="5"/>
        <v>550</v>
      </c>
      <c r="B9" s="7">
        <v>64</v>
      </c>
      <c r="C9" s="8">
        <v>38</v>
      </c>
      <c r="E9" s="2">
        <f t="shared" si="0"/>
        <v>550</v>
      </c>
      <c r="F9" s="7">
        <f t="shared" si="1"/>
        <v>0.62745098039215685</v>
      </c>
      <c r="G9" s="9">
        <f t="shared" si="2"/>
        <v>1.6842105263157894</v>
      </c>
      <c r="J9" s="6">
        <f t="shared" si="3"/>
        <v>550</v>
      </c>
      <c r="K9">
        <f t="shared" si="4"/>
        <v>0.62745098039215685</v>
      </c>
      <c r="AA9" s="11"/>
      <c r="AB9" s="11" t="s">
        <v>18</v>
      </c>
      <c r="AC9" s="11" t="s">
        <v>19</v>
      </c>
      <c r="AD9" s="11" t="s">
        <v>20</v>
      </c>
      <c r="AE9" s="11" t="s">
        <v>21</v>
      </c>
      <c r="AF9" s="11" t="s">
        <v>22</v>
      </c>
    </row>
    <row r="10" spans="1:33" x14ac:dyDescent="0.35">
      <c r="A10">
        <f t="shared" si="5"/>
        <v>650</v>
      </c>
      <c r="B10" s="7">
        <v>53</v>
      </c>
      <c r="C10" s="8">
        <v>73</v>
      </c>
      <c r="E10" s="2">
        <f t="shared" si="0"/>
        <v>650</v>
      </c>
      <c r="F10" s="7">
        <f t="shared" si="1"/>
        <v>0.42063492063492064</v>
      </c>
      <c r="G10" s="9">
        <f t="shared" si="2"/>
        <v>0.7260273972602741</v>
      </c>
      <c r="J10" s="6">
        <f t="shared" si="3"/>
        <v>650</v>
      </c>
      <c r="K10">
        <f t="shared" si="4"/>
        <v>0.42063492063492064</v>
      </c>
      <c r="AA10" t="s">
        <v>23</v>
      </c>
      <c r="AB10">
        <v>1</v>
      </c>
      <c r="AC10">
        <v>28.679074551422662</v>
      </c>
      <c r="AD10">
        <v>28.679074551422662</v>
      </c>
      <c r="AE10">
        <v>122.5102143294242</v>
      </c>
      <c r="AF10">
        <v>1.0486299346429363E-4</v>
      </c>
    </row>
    <row r="11" spans="1:33" x14ac:dyDescent="0.35">
      <c r="A11">
        <f t="shared" si="5"/>
        <v>750</v>
      </c>
      <c r="B11" s="7">
        <v>31</v>
      </c>
      <c r="C11" s="8">
        <v>81</v>
      </c>
      <c r="E11" s="2">
        <f t="shared" si="0"/>
        <v>750</v>
      </c>
      <c r="F11" s="7">
        <f t="shared" si="1"/>
        <v>0.2767857142857143</v>
      </c>
      <c r="G11" s="9">
        <f t="shared" si="2"/>
        <v>0.38271604938271608</v>
      </c>
      <c r="J11" s="6">
        <f t="shared" si="3"/>
        <v>750</v>
      </c>
      <c r="K11">
        <f t="shared" si="4"/>
        <v>0.2767857142857143</v>
      </c>
      <c r="AA11" t="s">
        <v>24</v>
      </c>
      <c r="AB11">
        <v>5</v>
      </c>
      <c r="AC11">
        <v>1.1704768744549732</v>
      </c>
      <c r="AD11">
        <v>0.23409537489099463</v>
      </c>
    </row>
    <row r="12" spans="1:33" ht="15" thickBot="1" x14ac:dyDescent="0.4">
      <c r="A12">
        <f t="shared" si="5"/>
        <v>850</v>
      </c>
      <c r="B12" s="7">
        <v>10</v>
      </c>
      <c r="C12" s="8">
        <v>41</v>
      </c>
      <c r="E12" s="2">
        <f t="shared" si="0"/>
        <v>850</v>
      </c>
      <c r="F12" s="7">
        <f t="shared" si="1"/>
        <v>0.19607843137254902</v>
      </c>
      <c r="G12" s="9">
        <f t="shared" si="2"/>
        <v>0.24390243902439024</v>
      </c>
      <c r="J12" s="6">
        <f t="shared" si="3"/>
        <v>850</v>
      </c>
      <c r="K12">
        <f t="shared" si="4"/>
        <v>0.19607843137254902</v>
      </c>
      <c r="AA12" s="10" t="s">
        <v>25</v>
      </c>
      <c r="AB12" s="10">
        <v>6</v>
      </c>
      <c r="AC12" s="10">
        <v>29.849551425877635</v>
      </c>
      <c r="AD12" s="10"/>
      <c r="AE12" s="10"/>
      <c r="AF12" s="10"/>
    </row>
    <row r="13" spans="1:33" ht="15" thickBot="1" x14ac:dyDescent="0.4">
      <c r="A13">
        <f t="shared" si="5"/>
        <v>950</v>
      </c>
      <c r="B13" s="12">
        <v>3</v>
      </c>
      <c r="C13" s="13">
        <v>28</v>
      </c>
      <c r="E13" s="2">
        <f t="shared" si="0"/>
        <v>950</v>
      </c>
      <c r="F13" s="12">
        <f t="shared" si="1"/>
        <v>9.6774193548387094E-2</v>
      </c>
      <c r="G13" s="14">
        <f t="shared" si="2"/>
        <v>0.10714285714285714</v>
      </c>
      <c r="J13" s="18">
        <f t="shared" si="3"/>
        <v>950</v>
      </c>
      <c r="K13" s="19">
        <f t="shared" si="4"/>
        <v>9.6774193548387094E-2</v>
      </c>
    </row>
    <row r="14" spans="1:33" x14ac:dyDescent="0.35">
      <c r="B14">
        <f>SUM(B4:B13)</f>
        <v>458</v>
      </c>
      <c r="C14">
        <f>SUM(C4:C13)</f>
        <v>302</v>
      </c>
      <c r="F14">
        <f t="shared" si="1"/>
        <v>0.60263157894736841</v>
      </c>
      <c r="G14" s="2">
        <f t="shared" si="2"/>
        <v>1.5165562913907285</v>
      </c>
      <c r="AA14" s="11"/>
      <c r="AB14" s="11" t="s">
        <v>26</v>
      </c>
      <c r="AC14" s="11" t="s">
        <v>15</v>
      </c>
      <c r="AD14" s="11" t="s">
        <v>27</v>
      </c>
      <c r="AE14" s="11" t="s">
        <v>28</v>
      </c>
      <c r="AF14" s="11" t="s">
        <v>29</v>
      </c>
      <c r="AG14" s="11" t="s">
        <v>30</v>
      </c>
    </row>
    <row r="15" spans="1:33" x14ac:dyDescent="0.35">
      <c r="AA15" t="s">
        <v>31</v>
      </c>
      <c r="AB15">
        <v>21.389792432310717</v>
      </c>
      <c r="AC15">
        <v>1.8833382481789414</v>
      </c>
      <c r="AD15">
        <v>11.357382272140002</v>
      </c>
      <c r="AE15">
        <v>9.2576145640744042E-5</v>
      </c>
      <c r="AF15">
        <v>16.548517342950841</v>
      </c>
      <c r="AG15">
        <v>26.231067521670592</v>
      </c>
    </row>
    <row r="16" spans="1:33" ht="15" thickBot="1" x14ac:dyDescent="0.4">
      <c r="B16" s="15" t="s">
        <v>32</v>
      </c>
      <c r="C16" s="2"/>
      <c r="AA16" s="10" t="s">
        <v>33</v>
      </c>
      <c r="AB16" s="10">
        <v>-10.120536856070466</v>
      </c>
      <c r="AC16" s="10">
        <v>0.91436038317775925</v>
      </c>
      <c r="AD16" s="10">
        <v>-11.068433237338706</v>
      </c>
      <c r="AE16" s="10">
        <v>1.0486299346429363E-4</v>
      </c>
      <c r="AF16" s="10">
        <v>-12.470975047434296</v>
      </c>
      <c r="AG16" s="10">
        <v>-7.7700986647066355</v>
      </c>
    </row>
    <row r="17" spans="10:11" x14ac:dyDescent="0.35">
      <c r="J17" s="20" t="s">
        <v>8</v>
      </c>
      <c r="K17" s="20" t="s">
        <v>34</v>
      </c>
    </row>
    <row r="18" spans="10:11" x14ac:dyDescent="0.35">
      <c r="J18" s="6">
        <f t="shared" ref="J18:J27" si="6">A4</f>
        <v>50</v>
      </c>
      <c r="K18" s="2" t="str">
        <f t="shared" ref="K18:K27" si="7">IF(G4="∞","∞",IF(G4=0,"-∞",LN(G4)))</f>
        <v>∞</v>
      </c>
    </row>
    <row r="19" spans="10:11" x14ac:dyDescent="0.35">
      <c r="J19" s="6">
        <f t="shared" si="6"/>
        <v>150</v>
      </c>
      <c r="K19" s="2">
        <f t="shared" si="7"/>
        <v>3.3672958299864741</v>
      </c>
    </row>
    <row r="20" spans="10:11" x14ac:dyDescent="0.35">
      <c r="J20" s="6">
        <f t="shared" si="6"/>
        <v>250</v>
      </c>
      <c r="K20">
        <f t="shared" si="7"/>
        <v>2.6741486494265279</v>
      </c>
    </row>
    <row r="21" spans="10:11" x14ac:dyDescent="0.35">
      <c r="J21" s="6">
        <f t="shared" si="6"/>
        <v>350</v>
      </c>
      <c r="K21">
        <f t="shared" si="7"/>
        <v>1.9195928407379399</v>
      </c>
    </row>
    <row r="22" spans="10:11" x14ac:dyDescent="0.35">
      <c r="J22" s="6">
        <f t="shared" si="6"/>
        <v>450</v>
      </c>
      <c r="K22">
        <f t="shared" si="7"/>
        <v>1.3071570405611672</v>
      </c>
    </row>
    <row r="23" spans="10:11" x14ac:dyDescent="0.35">
      <c r="J23" s="6">
        <f t="shared" si="6"/>
        <v>550</v>
      </c>
      <c r="K23">
        <f t="shared" si="7"/>
        <v>0.52129692363328606</v>
      </c>
    </row>
    <row r="24" spans="10:11" x14ac:dyDescent="0.35">
      <c r="J24" s="6">
        <f t="shared" si="6"/>
        <v>650</v>
      </c>
      <c r="K24">
        <f t="shared" si="7"/>
        <v>-0.3201675275962691</v>
      </c>
    </row>
    <row r="25" spans="10:11" x14ac:dyDescent="0.35">
      <c r="J25" s="6">
        <f t="shared" si="6"/>
        <v>750</v>
      </c>
      <c r="K25">
        <f t="shared" si="7"/>
        <v>-0.96046195018729241</v>
      </c>
    </row>
    <row r="26" spans="10:11" x14ac:dyDescent="0.35">
      <c r="J26" s="6">
        <f t="shared" si="6"/>
        <v>850</v>
      </c>
      <c r="K26">
        <f t="shared" si="7"/>
        <v>-1.410986973710262</v>
      </c>
    </row>
    <row r="27" spans="10:11" x14ac:dyDescent="0.35">
      <c r="J27" s="18">
        <f t="shared" si="6"/>
        <v>950</v>
      </c>
      <c r="K27" s="19">
        <f t="shared" si="7"/>
        <v>-2.2335922215070942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Logit 1</vt:lpstr>
      <vt:lpstr>Logit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2023-03-13T08:05:54Z</dcterms:created>
  <dcterms:modified xsi:type="dcterms:W3CDTF">2023-03-13T13:24:33Z</dcterms:modified>
</cp:coreProperties>
</file>