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84DA32EA-B25D-4F8F-B912-2EA4A2B9FC76}" xr6:coauthVersionLast="47" xr6:coauthVersionMax="47" xr10:uidLastSave="{00000000-0000-0000-0000-000000000000}"/>
  <bookViews>
    <workbookView xWindow="-110" yWindow="-110" windowWidth="19420" windowHeight="10300" xr2:uid="{C31CD06D-9323-4FB8-AFFD-37E7025EDDB4}"/>
  </bookViews>
  <sheets>
    <sheet name="Title" sheetId="3" r:id="rId1"/>
    <sheet name="Norm" sheetId="1" r:id="rId2"/>
    <sheet name="Binary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B21" i="2"/>
  <c r="D20" i="2"/>
  <c r="B20" i="2"/>
  <c r="D18" i="2"/>
  <c r="B18" i="2"/>
  <c r="D17" i="2"/>
  <c r="B17" i="2"/>
  <c r="D15" i="2"/>
  <c r="D14" i="2"/>
  <c r="D13" i="2"/>
  <c r="D12" i="2"/>
  <c r="D9" i="2"/>
  <c r="D21" i="1"/>
  <c r="B21" i="1"/>
  <c r="D20" i="1"/>
  <c r="B20" i="1"/>
  <c r="D18" i="1"/>
  <c r="B18" i="1"/>
  <c r="D17" i="1"/>
  <c r="B17" i="1"/>
  <c r="D15" i="1"/>
  <c r="D12" i="1"/>
  <c r="D11" i="1"/>
  <c r="D8" i="1"/>
  <c r="B14" i="2" l="1"/>
  <c r="B13" i="2"/>
  <c r="B12" i="2"/>
  <c r="B15" i="2" s="1"/>
  <c r="B11" i="2"/>
  <c r="B10" i="2"/>
  <c r="B9" i="2"/>
  <c r="B10" i="1"/>
  <c r="B9" i="1"/>
  <c r="B8" i="1"/>
  <c r="B11" i="1" s="1"/>
  <c r="B12" i="1" s="1"/>
  <c r="B15" i="1" s="1"/>
</calcChain>
</file>

<file path=xl/sharedStrings.xml><?xml version="1.0" encoding="utf-8"?>
<sst xmlns="http://schemas.openxmlformats.org/spreadsheetml/2006/main" count="41" uniqueCount="23">
  <si>
    <t>Sample Size Logistic Regression (normal)</t>
  </si>
  <si>
    <t>alpha</t>
  </si>
  <si>
    <t>power</t>
  </si>
  <si>
    <t>p0</t>
  </si>
  <si>
    <t>p1</t>
  </si>
  <si>
    <t>OR</t>
  </si>
  <si>
    <r>
      <t>zcrit 1-</t>
    </r>
    <r>
      <rPr>
        <sz val="11"/>
        <color theme="1"/>
        <rFont val="Calibri"/>
        <family val="2"/>
      </rPr>
      <t>α/2</t>
    </r>
  </si>
  <si>
    <t>=NORM.S.INV(1-B3/2)</t>
  </si>
  <si>
    <r>
      <t>zcrit 1-</t>
    </r>
    <r>
      <rPr>
        <sz val="11"/>
        <color theme="1"/>
        <rFont val="Calibri"/>
        <family val="2"/>
      </rPr>
      <t>β</t>
    </r>
  </si>
  <si>
    <t>=NORM.S.INV(B4)</t>
  </si>
  <si>
    <t>b</t>
  </si>
  <si>
    <t>n</t>
  </si>
  <si>
    <t>R^2</t>
  </si>
  <si>
    <t>n*</t>
  </si>
  <si>
    <t>Sample Size Logistic Regression (binomial)</t>
  </si>
  <si>
    <t>π</t>
  </si>
  <si>
    <t>part1</t>
  </si>
  <si>
    <t>part2</t>
  </si>
  <si>
    <t>part3</t>
  </si>
  <si>
    <t>Real Statistics Using Excel</t>
  </si>
  <si>
    <t>Updated</t>
  </si>
  <si>
    <t>Copyright © 2013 - 2023 Charles Zaiontz</t>
  </si>
  <si>
    <t>Logistic Regression Sample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</si>
</sst>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quotePrefix="1"/>
    <xf numFmtId="0" fontId="2" fillId="0" borderId="0" xfId="0" applyFont="1"/>
    <xf numFmtId="1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219B0-208F-4AC5-82ED-DE81D2578E14}">
  <sheetPr codeName="Sheet1"/>
  <dimension ref="A1:B6"/>
  <sheetViews>
    <sheetView tabSelected="1" workbookViewId="0"/>
  </sheetViews>
  <sheetFormatPr defaultRowHeight="14.5" x14ac:dyDescent="0.35"/>
  <cols>
    <col min="2" max="2" width="9.54296875" bestFit="1" customWidth="1"/>
  </cols>
  <sheetData>
    <row r="1" spans="1:2" x14ac:dyDescent="0.35">
      <c r="A1" t="s">
        <v>19</v>
      </c>
    </row>
    <row r="2" spans="1:2" x14ac:dyDescent="0.35">
      <c r="A2" t="s">
        <v>22</v>
      </c>
    </row>
    <row r="4" spans="1:2" x14ac:dyDescent="0.35">
      <c r="A4" t="s">
        <v>20</v>
      </c>
      <c r="B4" s="7">
        <v>45018</v>
      </c>
    </row>
    <row r="6" spans="1:2" x14ac:dyDescent="0.35">
      <c r="A6" s="8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DDAF1-4904-4A9C-8640-DA037CBF01BC}">
  <sheetPr codeName="Sheet18"/>
  <dimension ref="A1:D21"/>
  <sheetViews>
    <sheetView workbookViewId="0"/>
  </sheetViews>
  <sheetFormatPr defaultRowHeight="14.5" x14ac:dyDescent="0.35"/>
  <cols>
    <col min="1" max="1" width="10.1796875" customWidth="1"/>
    <col min="3" max="3" width="2.7265625" customWidth="1"/>
    <col min="4" max="4" width="32.54296875" customWidth="1"/>
  </cols>
  <sheetData>
    <row r="1" spans="1:4" x14ac:dyDescent="0.35">
      <c r="A1" s="1" t="s">
        <v>0</v>
      </c>
    </row>
    <row r="3" spans="1:4" x14ac:dyDescent="0.35">
      <c r="A3" t="s">
        <v>1</v>
      </c>
      <c r="B3" s="2">
        <v>0.05</v>
      </c>
    </row>
    <row r="4" spans="1:4" x14ac:dyDescent="0.35">
      <c r="A4" t="s">
        <v>2</v>
      </c>
      <c r="B4" s="3">
        <v>0.95</v>
      </c>
    </row>
    <row r="5" spans="1:4" x14ac:dyDescent="0.35">
      <c r="A5" t="s">
        <v>3</v>
      </c>
      <c r="B5" s="3">
        <v>0.4</v>
      </c>
    </row>
    <row r="6" spans="1:4" x14ac:dyDescent="0.35">
      <c r="A6" t="s">
        <v>4</v>
      </c>
      <c r="B6" s="4">
        <v>0.6</v>
      </c>
    </row>
    <row r="8" spans="1:4" x14ac:dyDescent="0.35">
      <c r="A8" t="s">
        <v>5</v>
      </c>
      <c r="B8" s="2">
        <f>(B6/(1-B6))/(B5/(1-B5))</f>
        <v>2.2499999999999996</v>
      </c>
      <c r="D8" t="e">
        <f ca="1">FTEXT(B8)</f>
        <v>#NAME?</v>
      </c>
    </row>
    <row r="9" spans="1:4" x14ac:dyDescent="0.35">
      <c r="A9" t="s">
        <v>6</v>
      </c>
      <c r="B9" s="3">
        <f>NORMSINV(1-B3/2)</f>
        <v>1.9599639845400536</v>
      </c>
      <c r="D9" s="5" t="s">
        <v>7</v>
      </c>
    </row>
    <row r="10" spans="1:4" x14ac:dyDescent="0.35">
      <c r="A10" t="s">
        <v>8</v>
      </c>
      <c r="B10" s="3">
        <f>NORMSINV(B4)</f>
        <v>1.6448536269514715</v>
      </c>
      <c r="D10" s="5" t="s">
        <v>9</v>
      </c>
    </row>
    <row r="11" spans="1:4" x14ac:dyDescent="0.35">
      <c r="A11" t="s">
        <v>10</v>
      </c>
      <c r="B11" s="3">
        <f>LN(B8)</f>
        <v>0.81093021621632855</v>
      </c>
      <c r="D11" t="e">
        <f ca="1">FTEXT(B11)</f>
        <v>#NAME?</v>
      </c>
    </row>
    <row r="12" spans="1:4" x14ac:dyDescent="0.35">
      <c r="A12" t="s">
        <v>11</v>
      </c>
      <c r="B12" s="4">
        <f>(B9+B10)^2/(B5*(1-B5)*B11^2)</f>
        <v>82.335738366106966</v>
      </c>
      <c r="D12" t="e">
        <f ca="1">FTEXT(B12)</f>
        <v>#NAME?</v>
      </c>
    </row>
    <row r="14" spans="1:4" x14ac:dyDescent="0.35">
      <c r="A14" t="s">
        <v>12</v>
      </c>
      <c r="B14" s="2">
        <v>0.6</v>
      </c>
    </row>
    <row r="15" spans="1:4" x14ac:dyDescent="0.35">
      <c r="A15" t="s">
        <v>13</v>
      </c>
      <c r="B15" s="4">
        <f>B12/(1-B14)</f>
        <v>205.83934591526742</v>
      </c>
      <c r="D15" t="e">
        <f ca="1">FTEXT(B15)</f>
        <v>#NAME?</v>
      </c>
    </row>
    <row r="17" spans="1:4" x14ac:dyDescent="0.35">
      <c r="A17" t="s">
        <v>13</v>
      </c>
      <c r="B17" s="2" t="e">
        <f ca="1">LOGIT_SIZE(B5,B6,,B4,B14,B3)</f>
        <v>#NAME?</v>
      </c>
      <c r="D17" t="e">
        <f ca="1">FTEXT(B17)</f>
        <v>#NAME?</v>
      </c>
    </row>
    <row r="18" spans="1:4" x14ac:dyDescent="0.35">
      <c r="A18" t="s">
        <v>13</v>
      </c>
      <c r="B18" s="4" t="e">
        <f ca="1">LOGIT_SIZE(B5,,B8,B4,B14,B3)</f>
        <v>#NAME?</v>
      </c>
      <c r="D18" t="e">
        <f ca="1">FTEXT(B18)</f>
        <v>#NAME?</v>
      </c>
    </row>
    <row r="20" spans="1:4" x14ac:dyDescent="0.35">
      <c r="A20" t="s">
        <v>2</v>
      </c>
      <c r="B20" s="2" t="e">
        <f ca="1">LOGIT_POWER(B5,B6,,B15,B14,B3)</f>
        <v>#NAME?</v>
      </c>
      <c r="D20" t="e">
        <f ca="1">FTEXT(B20)</f>
        <v>#NAME?</v>
      </c>
    </row>
    <row r="21" spans="1:4" x14ac:dyDescent="0.35">
      <c r="A21" t="s">
        <v>2</v>
      </c>
      <c r="B21" s="4" t="e">
        <f ca="1">LOGIT_POWER(B5,B6,,206,B14,B3)</f>
        <v>#NAME?</v>
      </c>
      <c r="D21" t="e">
        <f ca="1">FTEXT(B21)</f>
        <v>#NAME?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E2E20-B861-45C4-B0C7-1BA1A8133E68}">
  <sheetPr codeName="Sheet19"/>
  <dimension ref="A1:D21"/>
  <sheetViews>
    <sheetView workbookViewId="0"/>
  </sheetViews>
  <sheetFormatPr defaultRowHeight="14.5" x14ac:dyDescent="0.35"/>
  <cols>
    <col min="1" max="1" width="11" customWidth="1"/>
    <col min="3" max="3" width="3.1796875" customWidth="1"/>
    <col min="4" max="4" width="33.54296875" customWidth="1"/>
  </cols>
  <sheetData>
    <row r="1" spans="1:4" x14ac:dyDescent="0.35">
      <c r="A1" s="1" t="s">
        <v>14</v>
      </c>
    </row>
    <row r="3" spans="1:4" x14ac:dyDescent="0.35">
      <c r="A3" t="s">
        <v>1</v>
      </c>
      <c r="B3" s="2">
        <v>0.05</v>
      </c>
    </row>
    <row r="4" spans="1:4" x14ac:dyDescent="0.35">
      <c r="A4" t="s">
        <v>2</v>
      </c>
      <c r="B4" s="3">
        <v>0.95</v>
      </c>
    </row>
    <row r="5" spans="1:4" x14ac:dyDescent="0.35">
      <c r="A5" t="s">
        <v>3</v>
      </c>
      <c r="B5" s="3">
        <v>0.4</v>
      </c>
    </row>
    <row r="6" spans="1:4" x14ac:dyDescent="0.35">
      <c r="A6" t="s">
        <v>4</v>
      </c>
      <c r="B6" s="3">
        <v>0.6</v>
      </c>
    </row>
    <row r="7" spans="1:4" x14ac:dyDescent="0.35">
      <c r="A7" s="6" t="s">
        <v>15</v>
      </c>
      <c r="B7" s="4">
        <v>0.45</v>
      </c>
    </row>
    <row r="8" spans="1:4" x14ac:dyDescent="0.35">
      <c r="A8" s="6"/>
    </row>
    <row r="9" spans="1:4" x14ac:dyDescent="0.35">
      <c r="A9" s="6" t="s">
        <v>5</v>
      </c>
      <c r="B9" s="2">
        <f>((1-B5)/B5)/((1-B6)/B6)</f>
        <v>2.2499999999999996</v>
      </c>
      <c r="D9" t="e">
        <f ca="1">FTEXT(B9)</f>
        <v>#NAME?</v>
      </c>
    </row>
    <row r="10" spans="1:4" x14ac:dyDescent="0.35">
      <c r="A10" t="s">
        <v>6</v>
      </c>
      <c r="B10" s="3">
        <f>NORMSINV(1-B3/2)</f>
        <v>1.9599639845400536</v>
      </c>
      <c r="D10" s="5" t="s">
        <v>7</v>
      </c>
    </row>
    <row r="11" spans="1:4" x14ac:dyDescent="0.35">
      <c r="A11" t="s">
        <v>8</v>
      </c>
      <c r="B11" s="3">
        <f>NORMSINV(B4)</f>
        <v>1.6448536269514715</v>
      </c>
      <c r="D11" s="5" t="s">
        <v>9</v>
      </c>
    </row>
    <row r="12" spans="1:4" x14ac:dyDescent="0.35">
      <c r="A12" t="s">
        <v>16</v>
      </c>
      <c r="B12" s="3">
        <f>(B10+B11)^2/(B6-B5)^2</f>
        <v>324.86775030298679</v>
      </c>
      <c r="D12" t="e">
        <f ca="1">FTEXT(B12)</f>
        <v>#NAME?</v>
      </c>
    </row>
    <row r="13" spans="1:4" x14ac:dyDescent="0.35">
      <c r="A13" t="s">
        <v>17</v>
      </c>
      <c r="B13" s="3">
        <f>B5*(1-B5)/(1-B7)</f>
        <v>0.43636363636363629</v>
      </c>
      <c r="D13" t="e">
        <f ca="1">FTEXT(B13)</f>
        <v>#NAME?</v>
      </c>
    </row>
    <row r="14" spans="1:4" x14ac:dyDescent="0.35">
      <c r="A14" t="s">
        <v>18</v>
      </c>
      <c r="B14" s="3">
        <f>B6*(1-B6)/B7</f>
        <v>0.53333333333333333</v>
      </c>
      <c r="D14" t="e">
        <f ca="1">FTEXT(B14)</f>
        <v>#NAME?</v>
      </c>
    </row>
    <row r="15" spans="1:4" x14ac:dyDescent="0.35">
      <c r="A15" t="s">
        <v>11</v>
      </c>
      <c r="B15" s="4">
        <f t="shared" ref="B15" si="0">B12*(B13+B14)</f>
        <v>315.02327302107807</v>
      </c>
      <c r="D15" t="e">
        <f ca="1">FTEXT(B15)</f>
        <v>#NAME?</v>
      </c>
    </row>
    <row r="17" spans="1:4" x14ac:dyDescent="0.35">
      <c r="A17" t="s">
        <v>11</v>
      </c>
      <c r="B17" s="2" t="e">
        <f ca="1">LOGIT_SIZE0(B5,B6,,B4,B7,0,B3)</f>
        <v>#NAME?</v>
      </c>
      <c r="D17" t="e">
        <f ca="1">FTEXT(B17)</f>
        <v>#NAME?</v>
      </c>
    </row>
    <row r="18" spans="1:4" x14ac:dyDescent="0.35">
      <c r="A18" t="s">
        <v>11</v>
      </c>
      <c r="B18" s="4" t="e">
        <f ca="1">LOGIT_SIZE0(B5,,B9,B4,B7,0,B3)</f>
        <v>#NAME?</v>
      </c>
      <c r="D18" t="e">
        <f ca="1">FTEXT(B18)</f>
        <v>#NAME?</v>
      </c>
    </row>
    <row r="20" spans="1:4" x14ac:dyDescent="0.35">
      <c r="A20" t="s">
        <v>2</v>
      </c>
      <c r="B20" s="2" t="e">
        <f ca="1">LOGIT_POWER0(B5,B6,,B15,B7,0,B3)</f>
        <v>#NAME?</v>
      </c>
      <c r="D20" t="e">
        <f ca="1">FTEXT(B20)</f>
        <v>#NAME?</v>
      </c>
    </row>
    <row r="21" spans="1:4" x14ac:dyDescent="0.35">
      <c r="A21" t="s">
        <v>2</v>
      </c>
      <c r="B21" s="4" t="e">
        <f ca="1">LOGIT_POWER0(B5,B6,,316,B7,0,B3)</f>
        <v>#NAME?</v>
      </c>
      <c r="D21" t="e">
        <f ca="1">FTEXT(B21)</f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Norm</vt:lpstr>
      <vt:lpstr>Binary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2023-04-02T07:56:15Z</dcterms:created>
  <dcterms:modified xsi:type="dcterms:W3CDTF">2023-04-02T08:06:12Z</dcterms:modified>
</cp:coreProperties>
</file>