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97B57D8-217F-4633-A3E1-65840C291AE2}" xr6:coauthVersionLast="47" xr6:coauthVersionMax="47" xr10:uidLastSave="{00000000-0000-0000-0000-000000000000}"/>
  <bookViews>
    <workbookView xWindow="-110" yWindow="-110" windowWidth="19420" windowHeight="10300" xr2:uid="{539435FB-C025-4010-9848-FBEDB4F66A7A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 a="1"/>
  <c r="Q13" i="1" s="1"/>
  <c r="O13" i="1" a="1"/>
  <c r="O13" i="1" s="1"/>
  <c r="F13" i="1"/>
  <c r="E13" i="1"/>
  <c r="D13" i="1"/>
  <c r="Q12" i="1"/>
  <c r="Q12" i="1" a="1"/>
  <c r="O12" i="1"/>
  <c r="O12" i="1" a="1"/>
  <c r="L12" i="1" a="1"/>
  <c r="L12" i="1" s="1"/>
  <c r="F12" i="1"/>
  <c r="E12" i="1"/>
  <c r="D12" i="1"/>
  <c r="L11" i="1" a="1"/>
  <c r="L11" i="1" s="1"/>
  <c r="L10" i="1" a="1"/>
  <c r="L10" i="1" s="1"/>
  <c r="E9" i="1"/>
  <c r="D9" i="1"/>
  <c r="C9" i="1"/>
  <c r="Q8" i="1"/>
  <c r="Q8" i="1" a="1"/>
  <c r="L8" i="1"/>
  <c r="L8" i="1" a="1"/>
  <c r="E8" i="1"/>
  <c r="D8" i="1"/>
  <c r="C8" i="1"/>
  <c r="L7" i="1" a="1"/>
  <c r="L7" i="1" s="1"/>
  <c r="L6" i="1" a="1"/>
  <c r="L6" i="1" s="1"/>
  <c r="L5" i="1" a="1"/>
  <c r="L5" i="1" s="1"/>
  <c r="L4" i="1" a="1"/>
  <c r="L4" i="1" s="1"/>
  <c r="Q3" i="1" a="1"/>
  <c r="Q3" i="1" s="1"/>
  <c r="N3" i="1" a="1"/>
  <c r="N3" i="1" s="1"/>
  <c r="L3" i="1" a="1"/>
  <c r="L3" i="1" s="1"/>
  <c r="J10" i="1" l="1"/>
  <c r="F6" i="1"/>
  <c r="E6" i="1"/>
  <c r="D6" i="1"/>
  <c r="C6" i="1"/>
  <c r="G5" i="1"/>
  <c r="G4" i="1"/>
  <c r="G3" i="1"/>
  <c r="G6" i="1" s="1"/>
  <c r="G8" i="1" l="1"/>
  <c r="J4" i="1" s="1"/>
  <c r="J3" i="1" s="1"/>
  <c r="G12" i="1"/>
  <c r="J5" i="1" s="1"/>
  <c r="J6" i="1" l="1"/>
  <c r="J12" i="1" s="1"/>
  <c r="J7" i="1" l="1"/>
  <c r="J8" i="1" s="1"/>
  <c r="J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<sst xmlns="http://schemas.openxmlformats.org/spreadsheetml/2006/main" count="25" uniqueCount="23">
  <si>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S Agree</t>
  </si>
  <si>
    <t>Agree</t>
  </si>
  <si>
    <t>Disagree</t>
  </si>
  <si>
    <t>S Disagree</t>
  </si>
  <si>
    <t>thin</t>
  </si>
  <si>
    <t>gamma</t>
  </si>
  <si>
    <t>normal</t>
  </si>
  <si>
    <t># concord</t>
  </si>
  <si>
    <t>heavy</t>
  </si>
  <si>
    <t># discord</t>
  </si>
  <si>
    <t>s.e.</t>
  </si>
  <si>
    <t>z-stat</t>
  </si>
  <si>
    <t>Concord</t>
  </si>
  <si>
    <t>p-value</t>
  </si>
  <si>
    <t>alpha</t>
  </si>
  <si>
    <t>z-crit</t>
  </si>
  <si>
    <t>lower</t>
  </si>
  <si>
    <t>Discord</t>
  </si>
  <si>
    <t>upper</t>
  </si>
  <si>
    <t>Real Statistics Using Excel</t>
  </si>
  <si>
    <t>Updated</t>
  </si>
  <si>
    <t>Copyright © 2013 - 2023 Charles Zaiontz</t>
  </si>
  <si>
    <t>Gamma Measure of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</si>
</sst>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9E8A-3995-4A5A-8504-454DCA2B8F3E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3">
        <v>45059</v>
      </c>
    </row>
    <row r="6" spans="1:2" x14ac:dyDescent="0.35">
      <c r="A6" s="1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1A6B-C46C-4284-BC93-F92FACD41911}">
  <sheetPr codeName="Sheet4"/>
  <dimension ref="A1:Q13"/>
  <sheetViews>
    <sheetView workbookViewId="0"/>
  </sheetViews>
  <sheetFormatPr defaultRowHeight="14.5" x14ac:dyDescent="0.35"/>
  <cols>
    <col min="1" max="1" width="4.6328125" customWidth="1"/>
    <col min="10" max="10" width="8.7265625" customWidth="1"/>
    <col min="11" max="11" width="3.36328125" customWidth="1"/>
    <col min="12" max="12" width="28.7265625" customWidth="1"/>
    <col min="16" max="16" width="2.81640625" customWidth="1"/>
    <col min="17" max="17" width="24.90625" customWidth="1"/>
  </cols>
  <sheetData>
    <row r="1" spans="1:17" x14ac:dyDescent="0.35">
      <c r="C1">
        <v>1</v>
      </c>
      <c r="D1">
        <v>2</v>
      </c>
      <c r="E1">
        <v>3</v>
      </c>
      <c r="F1">
        <v>4</v>
      </c>
    </row>
    <row r="2" spans="1:17" x14ac:dyDescent="0.35">
      <c r="C2" s="1" t="s">
        <v>0</v>
      </c>
      <c r="D2" s="1" t="s">
        <v>1</v>
      </c>
      <c r="E2" s="1" t="s">
        <v>2</v>
      </c>
      <c r="F2" s="1" t="s">
        <v>3</v>
      </c>
    </row>
    <row r="3" spans="1:17" x14ac:dyDescent="0.35">
      <c r="A3">
        <v>1</v>
      </c>
      <c r="B3" t="s">
        <v>4</v>
      </c>
      <c r="C3" s="2">
        <v>60</v>
      </c>
      <c r="D3" s="3">
        <v>35</v>
      </c>
      <c r="E3" s="3">
        <v>15</v>
      </c>
      <c r="F3" s="4">
        <v>10</v>
      </c>
      <c r="G3">
        <f>SUM(C3:F3)</f>
        <v>120</v>
      </c>
      <c r="I3" t="s">
        <v>5</v>
      </c>
      <c r="J3" s="5" t="e">
        <f ca="1">(J4-J5)/(J4+J5)</f>
        <v>#NAME?</v>
      </c>
      <c r="L3" t="e" cm="1">
        <f t="array" aca="1" ref="L3" ca="1">FTEXT(J3)</f>
        <v>#NAME?</v>
      </c>
      <c r="N3" t="e" cm="1">
        <f t="array" aca="1" ref="N3" ca="1">GAMMA_TEST(C3:F5,TRUE)</f>
        <v>#NAME?</v>
      </c>
      <c r="O3" s="5"/>
      <c r="Q3" t="e" cm="1">
        <f t="array" aca="1" ref="Q3" ca="1">FTEXT(N3)</f>
        <v>#NAME?</v>
      </c>
    </row>
    <row r="4" spans="1:17" x14ac:dyDescent="0.35">
      <c r="A4">
        <v>2</v>
      </c>
      <c r="B4" t="s">
        <v>6</v>
      </c>
      <c r="C4" s="8">
        <v>30</v>
      </c>
      <c r="D4">
        <v>60</v>
      </c>
      <c r="E4">
        <v>20</v>
      </c>
      <c r="F4" s="9">
        <v>10</v>
      </c>
      <c r="G4">
        <f t="shared" ref="G4:G5" si="0">SUM(C4:F4)</f>
        <v>120</v>
      </c>
      <c r="I4" t="s">
        <v>7</v>
      </c>
      <c r="J4" s="6" t="e">
        <f ca="1">G8</f>
        <v>#NAME?</v>
      </c>
      <c r="L4" t="e" cm="1">
        <f t="array" aca="1" ref="L4" ca="1">FTEXT(J4)</f>
        <v>#NAME?</v>
      </c>
      <c r="O4" s="6"/>
    </row>
    <row r="5" spans="1:17" x14ac:dyDescent="0.35">
      <c r="A5">
        <v>3</v>
      </c>
      <c r="B5" t="s">
        <v>8</v>
      </c>
      <c r="C5" s="10">
        <v>25</v>
      </c>
      <c r="D5" s="11">
        <v>15</v>
      </c>
      <c r="E5" s="11">
        <v>45</v>
      </c>
      <c r="F5" s="12">
        <v>35</v>
      </c>
      <c r="G5">
        <f t="shared" si="0"/>
        <v>120</v>
      </c>
      <c r="I5" t="s">
        <v>9</v>
      </c>
      <c r="J5" s="6" t="e">
        <f ca="1">G12</f>
        <v>#NAME?</v>
      </c>
      <c r="L5" t="e" cm="1">
        <f t="array" aca="1" ref="L5" ca="1">FTEXT(J5)</f>
        <v>#NAME?</v>
      </c>
      <c r="O5" s="6"/>
    </row>
    <row r="6" spans="1:17" x14ac:dyDescent="0.35">
      <c r="C6">
        <f>SUM(C3:C5)</f>
        <v>115</v>
      </c>
      <c r="D6">
        <f t="shared" ref="D6:G6" si="1">SUM(D3:D5)</f>
        <v>110</v>
      </c>
      <c r="E6">
        <f t="shared" si="1"/>
        <v>80</v>
      </c>
      <c r="F6">
        <f t="shared" si="1"/>
        <v>55</v>
      </c>
      <c r="G6">
        <f t="shared" si="1"/>
        <v>360</v>
      </c>
      <c r="I6" t="s">
        <v>10</v>
      </c>
      <c r="J6" s="6" t="e">
        <f ca="1">SQRT(G6*(1-J3^2)/(J4+J5))</f>
        <v>#NAME?</v>
      </c>
      <c r="L6" t="e" cm="1">
        <f t="array" aca="1" ref="L6" ca="1">FTEXT(J6)</f>
        <v>#NAME?</v>
      </c>
      <c r="O6" s="6"/>
    </row>
    <row r="7" spans="1:17" x14ac:dyDescent="0.35">
      <c r="I7" t="s">
        <v>11</v>
      </c>
      <c r="J7" s="6" t="e">
        <f ca="1">J3/J6</f>
        <v>#NAME?</v>
      </c>
      <c r="L7" t="e" cm="1">
        <f t="array" aca="1" ref="L7" ca="1">FTEXT(J7)</f>
        <v>#NAME?</v>
      </c>
      <c r="O7" s="6"/>
    </row>
    <row r="8" spans="1:17" x14ac:dyDescent="0.35">
      <c r="B8" t="s">
        <v>12</v>
      </c>
      <c r="C8" s="2" t="e">
        <f ca="1">C3*SUM(SUBMATRIX($C$3:$F$5,$A3+1,C$1+1))</f>
        <v>#NAME?</v>
      </c>
      <c r="D8" s="3" t="e">
        <f ca="1">D3*SUM(SUBMATRIX($C$3:$F$5,$A3+1,D$1+1))</f>
        <v>#NAME?</v>
      </c>
      <c r="E8" s="4" t="e">
        <f ca="1">E3*SUM(SUBMATRIX($C$3:$F$5,$A3+1,E$1+1))</f>
        <v>#NAME?</v>
      </c>
      <c r="G8" t="e">
        <f ca="1">SUM(C8:E9)</f>
        <v>#NAME?</v>
      </c>
      <c r="I8" t="s">
        <v>13</v>
      </c>
      <c r="J8" s="6" t="e">
        <f ca="1">2*_xlfn.NORM.S.DIST(-ABS(J7),TRUE)</f>
        <v>#NAME?</v>
      </c>
      <c r="L8" t="e" cm="1">
        <f t="array" aca="1" ref="L8" ca="1">FTEXT(J8)</f>
        <v>#NAME?</v>
      </c>
      <c r="O8" s="6"/>
      <c r="Q8" t="e" cm="1">
        <f t="array" aca="1" ref="Q8" ca="1">FTEXT(O3)</f>
        <v>#NAME?</v>
      </c>
    </row>
    <row r="9" spans="1:17" x14ac:dyDescent="0.35">
      <c r="C9" s="10" t="e">
        <f ca="1">C4*SUM(SUBMATRIX($C$3:$F$5,$A4+1,C$1+1))</f>
        <v>#NAME?</v>
      </c>
      <c r="D9" s="11" t="e">
        <f ca="1">D4*SUM(SUBMATRIX($C$3:$F$5,$A4+1,D$1+1))</f>
        <v>#NAME?</v>
      </c>
      <c r="E9" s="12" t="e">
        <f ca="1">E4*SUM(SUBMATRIX($C$3:$F$5,$A4+1,E$1+1))</f>
        <v>#NAME?</v>
      </c>
      <c r="I9" t="s">
        <v>14</v>
      </c>
      <c r="J9" s="6">
        <v>0.05</v>
      </c>
      <c r="O9" s="6"/>
    </row>
    <row r="10" spans="1:17" x14ac:dyDescent="0.35">
      <c r="I10" t="s">
        <v>15</v>
      </c>
      <c r="J10" s="6">
        <f>_xlfn.NORM.S.INV(1-J9/2)</f>
        <v>1.9599639845400536</v>
      </c>
      <c r="L10" t="e" cm="1">
        <f t="array" aca="1" ref="L10" ca="1">FTEXT(J10)</f>
        <v>#NAME?</v>
      </c>
      <c r="O10" s="7"/>
    </row>
    <row r="11" spans="1:17" x14ac:dyDescent="0.35">
      <c r="I11" t="s">
        <v>16</v>
      </c>
      <c r="J11" s="6" t="e">
        <f ca="1">J3-J10*J6</f>
        <v>#NAME?</v>
      </c>
      <c r="L11" t="e" cm="1">
        <f t="array" aca="1" ref="L11" ca="1">FTEXT(J11)</f>
        <v>#NAME?</v>
      </c>
    </row>
    <row r="12" spans="1:17" x14ac:dyDescent="0.35">
      <c r="B12" t="s">
        <v>17</v>
      </c>
      <c r="D12" s="2" t="e">
        <f ca="1">D3*SUM(SUBMATRIX($C$3:$F$5,$A3+1,1,$A$5-$A3,D$1-1))</f>
        <v>#NAME?</v>
      </c>
      <c r="E12" s="3" t="e">
        <f ca="1">E3*SUM(SUBMATRIX($C$3:$F$5,$A3+1,1,$A$5-$A3,E$1-1))</f>
        <v>#NAME?</v>
      </c>
      <c r="F12" s="4" t="e">
        <f ca="1">F3*SUM(SUBMATRIX($C$3:$F$5,$A3+1,1,$A$5-$A3,F$1-1))</f>
        <v>#NAME?</v>
      </c>
      <c r="G12" t="e">
        <f ca="1">SUM(D12:F13)</f>
        <v>#NAME?</v>
      </c>
      <c r="I12" t="s">
        <v>18</v>
      </c>
      <c r="J12" s="7" t="e">
        <f ca="1">J3+J10*J6</f>
        <v>#NAME?</v>
      </c>
      <c r="L12" t="e" cm="1">
        <f t="array" aca="1" ref="L12" ca="1">FTEXT(J12)</f>
        <v>#NAME?</v>
      </c>
      <c r="N12" t="s">
        <v>7</v>
      </c>
      <c r="O12" s="5" t="e" cm="1">
        <f t="array" aca="1" ref="O12" ca="1">CONCORD(C3:F5)</f>
        <v>#NAME?</v>
      </c>
      <c r="Q12" t="e" cm="1">
        <f t="array" aca="1" ref="Q12" ca="1">FTEXT(O12)</f>
        <v>#NAME?</v>
      </c>
    </row>
    <row r="13" spans="1:17" x14ac:dyDescent="0.35">
      <c r="D13" s="10" t="e">
        <f ca="1">D4*SUM(SUBMATRIX($C$3:$F$5,$A4+1,1,$A$5-$A4,D$1-1))</f>
        <v>#NAME?</v>
      </c>
      <c r="E13" s="11" t="e">
        <f ca="1">E4*SUM(SUBMATRIX($C$3:$F$5,$A4+1,1,$A$5-$A4,E$1-1))</f>
        <v>#NAME?</v>
      </c>
      <c r="F13" s="12" t="e">
        <f ca="1">F4*SUM(SUBMATRIX($C$3:$F$5,$A4+1,1,$A$5-$A4,F$1-1))</f>
        <v>#NAME?</v>
      </c>
      <c r="N13" t="s">
        <v>9</v>
      </c>
      <c r="O13" s="7" t="e" cm="1">
        <f t="array" aca="1" ref="O13" ca="1">DISCORD(C3:F5)</f>
        <v>#NAME?</v>
      </c>
      <c r="Q13" t="e" cm="1">
        <f t="array" aca="1" ref="Q13" ca="1">FTEXT(O13)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2023-05-13T18:59:29Z</dcterms:created>
  <dcterms:modified xsi:type="dcterms:W3CDTF">2023-05-13T19:04:16Z</dcterms:modified>
</cp:coreProperties>
</file>