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622CCD6-261F-4193-83AB-2D71FFB1223F}" xr6:coauthVersionLast="47" xr6:coauthVersionMax="47" xr10:uidLastSave="{00000000-0000-0000-0000-000000000000}"/>
  <bookViews>
    <workbookView xWindow="-110" yWindow="-110" windowWidth="19420" windowHeight="10300" xr2:uid="{C78CF47B-D94C-42B2-9330-217D610655A8}"/>
  </bookViews>
  <sheets>
    <sheet name="Title" sheetId="2" r:id="rId1"/>
    <sheet name="GOF" sheetId="1" r:id="rId2"/>
  </sheets>
  <externalReferences>
    <externalReference r:id="rId3"/>
  </externalReference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G19" i="1"/>
  <c r="O17" i="1"/>
  <c r="G17" i="1"/>
  <c r="AF11" i="1"/>
  <c r="AE10" i="1"/>
  <c r="AF9" i="1"/>
  <c r="AE9" i="1"/>
  <c r="AF8" i="1"/>
  <c r="AF7" i="1"/>
  <c r="AE7" i="1" a="1"/>
  <c r="AE8" i="1" s="1"/>
  <c r="AB10" i="1"/>
  <c r="AB7" i="1" a="1"/>
  <c r="AC9" i="1" s="1"/>
  <c r="Z11" i="1"/>
  <c r="Z8" i="1"/>
  <c r="Y8" i="1"/>
  <c r="Z7" i="1"/>
  <c r="Y7" i="1" a="1"/>
  <c r="Y11" i="1" s="1"/>
  <c r="V12" i="1"/>
  <c r="U12" i="1"/>
  <c r="V11" i="1"/>
  <c r="U11" i="1"/>
  <c r="U10" i="1"/>
  <c r="V8" i="1"/>
  <c r="U8" i="1"/>
  <c r="V7" i="1"/>
  <c r="U7" i="1"/>
  <c r="U7" i="1" a="1"/>
  <c r="V10" i="1" s="1"/>
  <c r="R7" i="1" a="1"/>
  <c r="R10" i="1" s="1"/>
  <c r="N8" i="1"/>
  <c r="N5" i="1" a="1"/>
  <c r="O11" i="1" s="1"/>
  <c r="G11" i="1"/>
  <c r="G7" i="1"/>
  <c r="F5" i="1" a="1"/>
  <c r="F11" i="1" s="1"/>
  <c r="O18" i="1"/>
  <c r="G15" i="1"/>
  <c r="C4" i="1" s="1"/>
  <c r="D4" i="1" s="1"/>
  <c r="G14" i="1"/>
  <c r="C6" i="1" s="1"/>
  <c r="J12" i="1"/>
  <c r="B12" i="1"/>
  <c r="L11" i="1"/>
  <c r="L10" i="1"/>
  <c r="K10" i="1"/>
  <c r="K9" i="1"/>
  <c r="L9" i="1" s="1"/>
  <c r="L8" i="1"/>
  <c r="K8" i="1"/>
  <c r="K7" i="1"/>
  <c r="L7" i="1" s="1"/>
  <c r="K6" i="1"/>
  <c r="L6" i="1" s="1"/>
  <c r="K5" i="1"/>
  <c r="L5" i="1" s="1"/>
  <c r="K4" i="1"/>
  <c r="L4" i="1" s="1"/>
  <c r="S10" i="1" l="1"/>
  <c r="R7" i="1"/>
  <c r="R11" i="1"/>
  <c r="N5" i="1"/>
  <c r="S7" i="1"/>
  <c r="S11" i="1"/>
  <c r="AB7" i="1"/>
  <c r="F5" i="1"/>
  <c r="O5" i="1"/>
  <c r="O9" i="1"/>
  <c r="R8" i="1"/>
  <c r="R12" i="1"/>
  <c r="Y9" i="1"/>
  <c r="AC7" i="1"/>
  <c r="G5" i="1"/>
  <c r="G9" i="1"/>
  <c r="N6" i="1"/>
  <c r="N10" i="1"/>
  <c r="S8" i="1"/>
  <c r="S12" i="1"/>
  <c r="U9" i="1"/>
  <c r="U13" i="1"/>
  <c r="Z9" i="1"/>
  <c r="AB8" i="1"/>
  <c r="AF10" i="1"/>
  <c r="O8" i="1"/>
  <c r="AC10" i="1"/>
  <c r="N9" i="1"/>
  <c r="AB11" i="1"/>
  <c r="F9" i="1"/>
  <c r="AC11" i="1"/>
  <c r="F6" i="1"/>
  <c r="F10" i="1"/>
  <c r="O6" i="1"/>
  <c r="O10" i="1"/>
  <c r="R9" i="1"/>
  <c r="R13" i="1"/>
  <c r="V9" i="1"/>
  <c r="V13" i="1"/>
  <c r="Y10" i="1"/>
  <c r="AC8" i="1"/>
  <c r="AE7" i="1"/>
  <c r="AE11" i="1"/>
  <c r="G6" i="1"/>
  <c r="G10" i="1"/>
  <c r="N11" i="1"/>
  <c r="S9" i="1"/>
  <c r="S13" i="1"/>
  <c r="F8" i="1"/>
  <c r="G8" i="1"/>
  <c r="N7" i="1"/>
  <c r="Z10" i="1"/>
  <c r="AB9" i="1"/>
  <c r="F7" i="1"/>
  <c r="O7" i="1"/>
  <c r="Y7" i="1"/>
  <c r="O21" i="1"/>
  <c r="L12" i="1"/>
  <c r="C9" i="1"/>
  <c r="C7" i="1"/>
  <c r="D7" i="1" s="1"/>
  <c r="G18" i="1"/>
  <c r="C5" i="1"/>
  <c r="D5" i="1" s="1"/>
  <c r="C8" i="1"/>
  <c r="D8" i="1" s="1"/>
  <c r="C10" i="1"/>
  <c r="D10" i="1" l="1"/>
  <c r="D11" i="1"/>
  <c r="D6" i="1"/>
  <c r="D12" i="1" s="1"/>
  <c r="D9" i="1"/>
</calcChain>
</file>

<file path=xl/sharedStrings.xml><?xml version="1.0" encoding="utf-8"?>
<sst xmlns="http://schemas.openxmlformats.org/spreadsheetml/2006/main" count="56" uniqueCount="27">
  <si>
    <t>Chi-square Goodness of Fit Test</t>
  </si>
  <si>
    <t>Chi-square Goodness of Fit</t>
  </si>
  <si>
    <t>data</t>
  </si>
  <si>
    <t>freq</t>
  </si>
  <si>
    <t>exp cdf</t>
  </si>
  <si>
    <t>exp</t>
  </si>
  <si>
    <t>Est. from sample</t>
  </si>
  <si>
    <t>Known parameters</t>
  </si>
  <si>
    <t>Alpha</t>
  </si>
  <si>
    <t>Distrib</t>
  </si>
  <si>
    <t>Normal</t>
  </si>
  <si>
    <t>Weibull</t>
  </si>
  <si>
    <t>Expon</t>
  </si>
  <si>
    <t>Gamma</t>
  </si>
  <si>
    <t>Method</t>
  </si>
  <si>
    <t>Moments</t>
  </si>
  <si>
    <t>Explicit</t>
  </si>
  <si>
    <t>MLE</t>
  </si>
  <si>
    <t>mean</t>
  </si>
  <si>
    <t>std dev</t>
  </si>
  <si>
    <t>chi-sq</t>
  </si>
  <si>
    <t>df</t>
  </si>
  <si>
    <t>p-value</t>
  </si>
  <si>
    <t>Real Statistics Using Excel</t>
  </si>
  <si>
    <t>Updated</t>
  </si>
  <si>
    <t>Copyright © 2013 - 2023 Charles Zaiontz</t>
  </si>
  <si>
    <t>Chi-square Goodness-of-Fit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</si>
</sst>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3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Goodness%20of%20Fit%2026%20April%202022.xlsx" TargetMode="External"/><Relationship Id="rId1" Type="http://schemas.openxmlformats.org/officeDocument/2006/relationships/externalLinkPath" Target="/Users/user/Documents/A%20Real%20Statistics%202020/Examples/Real%20Statistics%20Examples%20Goodness%20of%20Fit%2026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A"/>
      <sheetName val="KS B"/>
      <sheetName val="Lil"/>
      <sheetName val="Lil 1"/>
      <sheetName val="SW 1"/>
      <sheetName val="SW 2"/>
      <sheetName val="SW 3"/>
      <sheetName val="SW 4"/>
      <sheetName val="DAgost"/>
      <sheetName val="KS 1"/>
      <sheetName val="KS 2"/>
      <sheetName val="KS 3"/>
      <sheetName val="AD 1"/>
      <sheetName val="AD 2"/>
      <sheetName val="AD 3"/>
      <sheetName val="AD2 1"/>
      <sheetName val="AD2 2"/>
      <sheetName val="AD2 2a"/>
      <sheetName val="GOF"/>
      <sheetName val="KS Table"/>
      <sheetName val="KS Table 1"/>
      <sheetName val="KS2 Table"/>
      <sheetName val="Lill Table"/>
      <sheetName val="Lill Table 1"/>
      <sheetName val="SW Table"/>
      <sheetName val="SW Table Formatted"/>
      <sheetName val="AD Table"/>
      <sheetName val="AD2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89DF-6F8D-44B7-B901-574C0FA2501E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23</v>
      </c>
    </row>
    <row r="2" spans="1:2" x14ac:dyDescent="0.35">
      <c r="A2" t="s">
        <v>26</v>
      </c>
    </row>
    <row r="4" spans="1:2" x14ac:dyDescent="0.35">
      <c r="A4" t="s">
        <v>24</v>
      </c>
      <c r="B4" s="17">
        <v>45191</v>
      </c>
    </row>
    <row r="6" spans="1:2" x14ac:dyDescent="0.35">
      <c r="A6" s="18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FE2B-99EB-455A-BB2A-DB69F32CB7B5}">
  <dimension ref="A1:AF21"/>
  <sheetViews>
    <sheetView workbookViewId="0"/>
  </sheetViews>
  <sheetFormatPr defaultRowHeight="14.5" x14ac:dyDescent="0.35"/>
  <cols>
    <col min="1" max="2" width="6.26953125" customWidth="1"/>
    <col min="3" max="3" width="9.1796875" customWidth="1"/>
    <col min="5" max="5" width="2.7265625" customWidth="1"/>
    <col min="6" max="6" width="8.26953125" customWidth="1"/>
    <col min="7" max="7" width="9.1796875" customWidth="1"/>
    <col min="8" max="8" width="7.81640625" customWidth="1"/>
    <col min="9" max="10" width="6.26953125" customWidth="1"/>
    <col min="11" max="12" width="9.1796875" customWidth="1"/>
    <col min="13" max="13" width="2.7265625" customWidth="1"/>
    <col min="14" max="14" width="8.26953125" customWidth="1"/>
    <col min="15" max="16" width="9.1796875" customWidth="1"/>
  </cols>
  <sheetData>
    <row r="1" spans="1:32" x14ac:dyDescent="0.35">
      <c r="A1" s="1" t="s">
        <v>0</v>
      </c>
      <c r="R1" t="s">
        <v>1</v>
      </c>
      <c r="U1" t="s">
        <v>1</v>
      </c>
      <c r="Y1" t="s">
        <v>1</v>
      </c>
      <c r="AB1" t="s">
        <v>1</v>
      </c>
      <c r="AE1" t="s">
        <v>1</v>
      </c>
    </row>
    <row r="2" spans="1:32" x14ac:dyDescent="0.35">
      <c r="A2" s="1"/>
    </row>
    <row r="3" spans="1:32" x14ac:dyDescent="0.35">
      <c r="A3" s="2" t="s">
        <v>2</v>
      </c>
      <c r="B3" s="2" t="s">
        <v>3</v>
      </c>
      <c r="C3" s="2" t="s">
        <v>4</v>
      </c>
      <c r="D3" s="2" t="s">
        <v>5</v>
      </c>
      <c r="F3" s="3" t="s">
        <v>6</v>
      </c>
      <c r="G3" s="3"/>
      <c r="I3" s="2" t="s">
        <v>2</v>
      </c>
      <c r="J3" s="2" t="s">
        <v>3</v>
      </c>
      <c r="K3" s="2" t="s">
        <v>4</v>
      </c>
      <c r="L3" s="2" t="s">
        <v>5</v>
      </c>
      <c r="N3" s="3" t="s">
        <v>7</v>
      </c>
      <c r="O3" s="3"/>
      <c r="R3" t="s">
        <v>8</v>
      </c>
      <c r="S3" s="4">
        <v>0.05</v>
      </c>
      <c r="U3" t="s">
        <v>8</v>
      </c>
      <c r="V3" s="4">
        <v>0.05</v>
      </c>
      <c r="Y3" t="s">
        <v>8</v>
      </c>
      <c r="Z3" s="4">
        <v>0.05</v>
      </c>
      <c r="AB3" t="s">
        <v>8</v>
      </c>
      <c r="AC3" s="4">
        <v>0.05</v>
      </c>
      <c r="AE3" t="s">
        <v>8</v>
      </c>
      <c r="AF3" s="4">
        <v>0.05</v>
      </c>
    </row>
    <row r="4" spans="1:32" x14ac:dyDescent="0.35">
      <c r="A4" s="5">
        <v>1.2</v>
      </c>
      <c r="B4" s="6">
        <v>18</v>
      </c>
      <c r="C4">
        <f t="shared" ref="C4:C10" si="0">NORMDIST(A4,$G$14,$G$15,TRUE)</f>
        <v>7.3372930947199114E-2</v>
      </c>
      <c r="D4">
        <f>C4*$B$12</f>
        <v>11.886414813446256</v>
      </c>
      <c r="I4" s="5">
        <v>1.2</v>
      </c>
      <c r="J4" s="6">
        <v>18</v>
      </c>
      <c r="K4">
        <f t="shared" ref="K4:K10" si="1">NORMDIST(I4,$O$14,$O$15,TRUE)</f>
        <v>0.21185539858339661</v>
      </c>
      <c r="L4">
        <f>K4*$B$12</f>
        <v>34.320574570510253</v>
      </c>
      <c r="R4" t="s">
        <v>9</v>
      </c>
      <c r="S4" s="7" t="s">
        <v>10</v>
      </c>
      <c r="U4" t="s">
        <v>9</v>
      </c>
      <c r="V4" s="7" t="s">
        <v>10</v>
      </c>
      <c r="Y4" t="s">
        <v>9</v>
      </c>
      <c r="Z4" s="7" t="s">
        <v>11</v>
      </c>
      <c r="AB4" t="s">
        <v>9</v>
      </c>
      <c r="AC4" s="7" t="s">
        <v>12</v>
      </c>
      <c r="AE4" t="s">
        <v>9</v>
      </c>
      <c r="AF4" s="7" t="s">
        <v>13</v>
      </c>
    </row>
    <row r="5" spans="1:32" x14ac:dyDescent="0.35">
      <c r="A5" s="5">
        <v>1.6</v>
      </c>
      <c r="B5" s="6">
        <v>26</v>
      </c>
      <c r="C5">
        <f t="shared" si="0"/>
        <v>0.1654405972779073</v>
      </c>
      <c r="D5">
        <f t="shared" ref="D5:D11" si="2">(C5-C4)*$B$12</f>
        <v>14.914961945574726</v>
      </c>
      <c r="F5" t="e">
        <f t="array" aca="1" ref="F5:G11" ca="1">GOFTEST(A4:B11,1,TRUE,0)</f>
        <v>#NAME?</v>
      </c>
      <c r="G5" s="8" t="e">
        <f ca="1"/>
        <v>#NAME?</v>
      </c>
      <c r="I5" s="5">
        <v>1.6</v>
      </c>
      <c r="J5" s="6">
        <v>26</v>
      </c>
      <c r="K5">
        <f t="shared" si="1"/>
        <v>0.34457825838967582</v>
      </c>
      <c r="L5">
        <f t="shared" ref="L5:L11" si="3">(K5-K4)*$B$12</f>
        <v>21.50110328861723</v>
      </c>
      <c r="N5" t="e">
        <f t="array" aca="1" ref="N5:O11" ca="1">GOFTESTExact(A4:B11,1,TRUE,2,1)</f>
        <v>#NAME?</v>
      </c>
      <c r="O5" s="8" t="e">
        <f ca="1"/>
        <v>#NAME?</v>
      </c>
      <c r="R5" t="s">
        <v>14</v>
      </c>
      <c r="S5" s="11" t="s">
        <v>15</v>
      </c>
      <c r="U5" t="s">
        <v>14</v>
      </c>
      <c r="V5" s="11" t="s">
        <v>16</v>
      </c>
      <c r="Y5" t="s">
        <v>14</v>
      </c>
      <c r="Z5" s="11" t="s">
        <v>17</v>
      </c>
      <c r="AB5" t="s">
        <v>14</v>
      </c>
      <c r="AC5" s="11" t="s">
        <v>17</v>
      </c>
      <c r="AE5" t="s">
        <v>14</v>
      </c>
      <c r="AF5" s="11" t="s">
        <v>17</v>
      </c>
    </row>
    <row r="6" spans="1:32" x14ac:dyDescent="0.35">
      <c r="A6" s="5">
        <v>2</v>
      </c>
      <c r="B6" s="6">
        <v>30</v>
      </c>
      <c r="C6">
        <f t="shared" si="0"/>
        <v>0.3108088867647486</v>
      </c>
      <c r="D6">
        <f t="shared" si="2"/>
        <v>23.549662896868291</v>
      </c>
      <c r="F6" t="e">
        <f ca="1"/>
        <v>#NAME?</v>
      </c>
      <c r="G6" s="9" t="e">
        <f ca="1"/>
        <v>#NAME?</v>
      </c>
      <c r="I6" s="5">
        <v>2</v>
      </c>
      <c r="J6" s="6">
        <v>30</v>
      </c>
      <c r="K6">
        <f t="shared" si="1"/>
        <v>0.5</v>
      </c>
      <c r="L6">
        <f t="shared" si="3"/>
        <v>25.178322140872517</v>
      </c>
      <c r="N6" t="e">
        <f ca="1"/>
        <v>#NAME?</v>
      </c>
      <c r="O6" s="9" t="e">
        <f ca="1"/>
        <v>#NAME?</v>
      </c>
    </row>
    <row r="7" spans="1:32" x14ac:dyDescent="0.35">
      <c r="A7" s="5">
        <v>2.4</v>
      </c>
      <c r="B7" s="6">
        <v>24</v>
      </c>
      <c r="C7">
        <f t="shared" si="0"/>
        <v>0.49410496034921841</v>
      </c>
      <c r="D7">
        <f t="shared" si="2"/>
        <v>29.693963920684109</v>
      </c>
      <c r="F7" t="e">
        <f ca="1"/>
        <v>#NAME?</v>
      </c>
      <c r="G7" s="9" t="e">
        <f ca="1"/>
        <v>#NAME?</v>
      </c>
      <c r="I7" s="5">
        <v>2.4</v>
      </c>
      <c r="J7" s="6">
        <v>24</v>
      </c>
      <c r="K7">
        <f t="shared" si="1"/>
        <v>0.65542174161032418</v>
      </c>
      <c r="L7">
        <f t="shared" si="3"/>
        <v>25.178322140872517</v>
      </c>
      <c r="N7" t="e">
        <f ca="1"/>
        <v>#NAME?</v>
      </c>
      <c r="O7" s="9" t="e">
        <f ca="1"/>
        <v>#NAME?</v>
      </c>
      <c r="R7" t="e">
        <f t="array" aca="1" ref="R7:S13" ca="1">GOFTEST(A4:B11,1,TRUE,0)</f>
        <v>#NAME?</v>
      </c>
      <c r="S7" s="8" t="e">
        <f ca="1"/>
        <v>#NAME?</v>
      </c>
      <c r="U7" t="e">
        <f t="array" aca="1" ref="U7:V13" ca="1">GOFTESTExact(A4:B11,1,TRUE,2,1)</f>
        <v>#NAME?</v>
      </c>
      <c r="V7" s="8" t="e">
        <f ca="1"/>
        <v>#NAME?</v>
      </c>
      <c r="Y7" t="e">
        <f t="array" aca="1" ref="Y7:Z11" ca="1">GOFTEST(A4:B11,3,TRUE,20)</f>
        <v>#NAME?</v>
      </c>
      <c r="Z7" s="4" t="e">
        <f ca="1"/>
        <v>#NAME?</v>
      </c>
      <c r="AB7" t="e">
        <f t="array" aca="1" ref="AB7:AC11" ca="1">GOFTEST(A4:B11,2,TRUE,20)</f>
        <v>#NAME?</v>
      </c>
      <c r="AC7" s="4" t="e">
        <f ca="1"/>
        <v>#NAME?</v>
      </c>
      <c r="AE7" t="e">
        <f t="array" aca="1" ref="AE7:AF11" ca="1">GOFTEST(A4:B11,4,TRUE,20)</f>
        <v>#NAME?</v>
      </c>
      <c r="AF7" s="4" t="e">
        <f ca="1"/>
        <v>#NAME?</v>
      </c>
    </row>
    <row r="8" spans="1:32" x14ac:dyDescent="0.35">
      <c r="A8" s="5">
        <v>2.8</v>
      </c>
      <c r="B8" s="6">
        <v>24</v>
      </c>
      <c r="C8">
        <f t="shared" si="0"/>
        <v>0.67867771088330509</v>
      </c>
      <c r="D8">
        <f t="shared" si="2"/>
        <v>29.900785586522041</v>
      </c>
      <c r="F8" t="e">
        <f ca="1"/>
        <v>#NAME?</v>
      </c>
      <c r="G8" s="9" t="e">
        <f ca="1"/>
        <v>#NAME?</v>
      </c>
      <c r="I8" s="5">
        <v>2.8</v>
      </c>
      <c r="J8" s="6">
        <v>24</v>
      </c>
      <c r="K8">
        <f t="shared" si="1"/>
        <v>0.78814460141660325</v>
      </c>
      <c r="L8">
        <f t="shared" si="3"/>
        <v>21.501103288617209</v>
      </c>
      <c r="N8" t="e">
        <f ca="1"/>
        <v>#NAME?</v>
      </c>
      <c r="O8" s="9" t="e">
        <f ca="1"/>
        <v>#NAME?</v>
      </c>
      <c r="R8" t="e">
        <f ca="1"/>
        <v>#NAME?</v>
      </c>
      <c r="S8" s="9" t="e">
        <f ca="1"/>
        <v>#NAME?</v>
      </c>
      <c r="U8" t="e">
        <f ca="1"/>
        <v>#NAME?</v>
      </c>
      <c r="V8" s="9" t="e">
        <f ca="1"/>
        <v>#NAME?</v>
      </c>
      <c r="Y8" t="e">
        <f ca="1"/>
        <v>#NAME?</v>
      </c>
      <c r="Z8" s="12" t="e">
        <f ca="1"/>
        <v>#NAME?</v>
      </c>
      <c r="AB8" t="e">
        <f ca="1"/>
        <v>#NAME?</v>
      </c>
      <c r="AC8" s="7" t="e">
        <f ca="1"/>
        <v>#NAME?</v>
      </c>
      <c r="AE8" t="e">
        <f ca="1"/>
        <v>#NAME?</v>
      </c>
      <c r="AF8" s="12" t="e">
        <f ca="1"/>
        <v>#NAME?</v>
      </c>
    </row>
    <row r="9" spans="1:32" x14ac:dyDescent="0.35">
      <c r="A9" s="5">
        <v>3.2</v>
      </c>
      <c r="B9" s="6">
        <v>18</v>
      </c>
      <c r="C9">
        <f t="shared" si="0"/>
        <v>0.82710482644955174</v>
      </c>
      <c r="D9">
        <f t="shared" si="2"/>
        <v>24.045192721731958</v>
      </c>
      <c r="F9" t="e">
        <f ca="1"/>
        <v>#NAME?</v>
      </c>
      <c r="G9" s="9" t="e">
        <f ca="1"/>
        <v>#NAME?</v>
      </c>
      <c r="I9" s="5">
        <v>3.2</v>
      </c>
      <c r="J9" s="6">
        <v>18</v>
      </c>
      <c r="K9">
        <f t="shared" si="1"/>
        <v>0.88493032977829178</v>
      </c>
      <c r="L9">
        <f t="shared" si="3"/>
        <v>15.679287994593542</v>
      </c>
      <c r="N9" t="e">
        <f ca="1"/>
        <v>#NAME?</v>
      </c>
      <c r="O9" s="9" t="e">
        <f ca="1"/>
        <v>#NAME?</v>
      </c>
      <c r="R9" t="e">
        <f ca="1"/>
        <v>#NAME?</v>
      </c>
      <c r="S9" s="9" t="e">
        <f ca="1"/>
        <v>#NAME?</v>
      </c>
      <c r="U9" t="e">
        <f ca="1"/>
        <v>#NAME?</v>
      </c>
      <c r="V9" s="9" t="e">
        <f ca="1"/>
        <v>#NAME?</v>
      </c>
      <c r="Y9" t="e">
        <f ca="1"/>
        <v>#NAME?</v>
      </c>
      <c r="Z9" s="12" t="e">
        <f ca="1"/>
        <v>#NAME?</v>
      </c>
      <c r="AB9" t="e">
        <f ca="1"/>
        <v>#NAME?</v>
      </c>
      <c r="AC9" s="12" t="e">
        <f ca="1"/>
        <v>#NAME?</v>
      </c>
      <c r="AE9" t="e">
        <f ca="1"/>
        <v>#NAME?</v>
      </c>
      <c r="AF9" s="12" t="e">
        <f ca="1"/>
        <v>#NAME?</v>
      </c>
    </row>
    <row r="10" spans="1:32" x14ac:dyDescent="0.35">
      <c r="A10" s="5">
        <v>3.6</v>
      </c>
      <c r="B10" s="6">
        <v>12</v>
      </c>
      <c r="C10">
        <f t="shared" si="0"/>
        <v>0.9224241042032677</v>
      </c>
      <c r="D10">
        <f t="shared" si="2"/>
        <v>15.441722996101985</v>
      </c>
      <c r="F10" t="e">
        <f ca="1"/>
        <v>#NAME?</v>
      </c>
      <c r="G10" s="9" t="e">
        <f ca="1"/>
        <v>#NAME?</v>
      </c>
      <c r="I10" s="5">
        <v>3.6</v>
      </c>
      <c r="J10" s="6">
        <v>12</v>
      </c>
      <c r="K10">
        <f t="shared" si="1"/>
        <v>0.94520070830044201</v>
      </c>
      <c r="L10">
        <f t="shared" si="3"/>
        <v>9.7638013205883372</v>
      </c>
      <c r="N10" t="e">
        <f ca="1"/>
        <v>#NAME?</v>
      </c>
      <c r="O10" s="9" t="e">
        <f ca="1"/>
        <v>#NAME?</v>
      </c>
      <c r="R10" t="e">
        <f ca="1"/>
        <v>#NAME?</v>
      </c>
      <c r="S10" s="9" t="e">
        <f ca="1"/>
        <v>#NAME?</v>
      </c>
      <c r="U10" t="e">
        <f ca="1"/>
        <v>#NAME?</v>
      </c>
      <c r="V10" s="9" t="e">
        <f ca="1"/>
        <v>#NAME?</v>
      </c>
      <c r="Y10" t="e">
        <f ca="1"/>
        <v>#NAME?</v>
      </c>
      <c r="Z10" s="12" t="e">
        <f ca="1"/>
        <v>#NAME?</v>
      </c>
      <c r="AB10" t="e">
        <f ca="1"/>
        <v>#NAME?</v>
      </c>
      <c r="AC10" s="12" t="e">
        <f ca="1"/>
        <v>#NAME?</v>
      </c>
      <c r="AE10" t="e">
        <f ca="1"/>
        <v>#NAME?</v>
      </c>
      <c r="AF10" s="12" t="e">
        <f ca="1"/>
        <v>#NAME?</v>
      </c>
    </row>
    <row r="11" spans="1:32" x14ac:dyDescent="0.35">
      <c r="A11" s="14">
        <v>4.2</v>
      </c>
      <c r="B11" s="14">
        <v>10</v>
      </c>
      <c r="C11" s="15">
        <v>1</v>
      </c>
      <c r="D11" s="15">
        <f t="shared" si="2"/>
        <v>12.567295119070632</v>
      </c>
      <c r="F11" t="e">
        <f ca="1"/>
        <v>#NAME?</v>
      </c>
      <c r="G11" s="10" t="e">
        <f ca="1"/>
        <v>#NAME?</v>
      </c>
      <c r="I11" s="14">
        <v>4.2</v>
      </c>
      <c r="J11" s="14">
        <v>10</v>
      </c>
      <c r="K11" s="15">
        <v>1</v>
      </c>
      <c r="L11" s="15">
        <f t="shared" si="3"/>
        <v>8.8774852553283949</v>
      </c>
      <c r="N11" t="e">
        <f ca="1"/>
        <v>#NAME?</v>
      </c>
      <c r="O11" s="10" t="e">
        <f ca="1"/>
        <v>#NAME?</v>
      </c>
      <c r="R11" t="e">
        <f ca="1"/>
        <v>#NAME?</v>
      </c>
      <c r="S11" s="9" t="e">
        <f ca="1"/>
        <v>#NAME?</v>
      </c>
      <c r="U11" t="e">
        <f ca="1"/>
        <v>#NAME?</v>
      </c>
      <c r="V11" s="9" t="e">
        <f ca="1"/>
        <v>#NAME?</v>
      </c>
      <c r="Y11" t="e">
        <f ca="1"/>
        <v>#NAME?</v>
      </c>
      <c r="Z11" s="13" t="e">
        <f ca="1"/>
        <v>#NAME?</v>
      </c>
      <c r="AB11" t="e">
        <f ca="1"/>
        <v>#NAME?</v>
      </c>
      <c r="AC11" s="13" t="e">
        <f ca="1"/>
        <v>#NAME?</v>
      </c>
      <c r="AE11" t="e">
        <f ca="1"/>
        <v>#NAME?</v>
      </c>
      <c r="AF11" s="13" t="e">
        <f ca="1"/>
        <v>#NAME?</v>
      </c>
    </row>
    <row r="12" spans="1:32" x14ac:dyDescent="0.35">
      <c r="B12" s="6">
        <f>SUM(B4:B11)</f>
        <v>162</v>
      </c>
      <c r="D12" s="6">
        <f>SUM(D4:D11)</f>
        <v>161.99999999999997</v>
      </c>
      <c r="J12" s="6">
        <f>SUM(J4:J11)</f>
        <v>162</v>
      </c>
      <c r="L12" s="6">
        <f>SUM(L4:L11)</f>
        <v>162</v>
      </c>
      <c r="R12" t="e">
        <f ca="1"/>
        <v>#NAME?</v>
      </c>
      <c r="S12" s="9" t="e">
        <f ca="1"/>
        <v>#NAME?</v>
      </c>
      <c r="U12" t="e">
        <f ca="1"/>
        <v>#NAME?</v>
      </c>
      <c r="V12" s="9" t="e">
        <f ca="1"/>
        <v>#NAME?</v>
      </c>
    </row>
    <row r="13" spans="1:32" x14ac:dyDescent="0.35">
      <c r="R13" t="e">
        <f ca="1"/>
        <v>#NAME?</v>
      </c>
      <c r="S13" s="10" t="e">
        <f ca="1"/>
        <v>#NAME?</v>
      </c>
      <c r="U13" t="e">
        <f ca="1"/>
        <v>#NAME?</v>
      </c>
      <c r="V13" s="10" t="e">
        <f ca="1"/>
        <v>#NAME?</v>
      </c>
    </row>
    <row r="14" spans="1:32" x14ac:dyDescent="0.35">
      <c r="F14" t="s">
        <v>18</v>
      </c>
      <c r="G14" s="8">
        <f>SUMPRODUCT(A4:A11,B4:B11)/B12</f>
        <v>2.4123456790123456</v>
      </c>
      <c r="N14" t="s">
        <v>18</v>
      </c>
      <c r="O14" s="8">
        <v>2</v>
      </c>
    </row>
    <row r="15" spans="1:32" x14ac:dyDescent="0.35">
      <c r="F15" t="s">
        <v>19</v>
      </c>
      <c r="G15" s="10">
        <f>SQRT(SUMPRODUCT((A4:A11-G14)^2,B4:B11)/(B12-1))</f>
        <v>0.83545393858101469</v>
      </c>
      <c r="N15" t="s">
        <v>19</v>
      </c>
      <c r="O15" s="10">
        <v>1</v>
      </c>
    </row>
    <row r="17" spans="6:15" x14ac:dyDescent="0.35">
      <c r="F17" t="s">
        <v>20</v>
      </c>
      <c r="G17" s="8" t="e">
        <f ca="1">CHI_STAT2(B4:B11,D4:D11)</f>
        <v>#NAME?</v>
      </c>
      <c r="N17" t="s">
        <v>20</v>
      </c>
      <c r="O17" s="8" t="e">
        <f ca="1">CHI_STAT2(J4:J11,L4:L11)</f>
        <v>#NAME?</v>
      </c>
    </row>
    <row r="18" spans="6:15" x14ac:dyDescent="0.35">
      <c r="F18" t="s">
        <v>21</v>
      </c>
      <c r="G18" s="9">
        <f>COUNT(A4:A11)-COUNT(G14:G15)-1</f>
        <v>5</v>
      </c>
      <c r="N18" t="s">
        <v>21</v>
      </c>
      <c r="O18" s="9">
        <f>COUNT(I4:I11)-1</f>
        <v>7</v>
      </c>
    </row>
    <row r="19" spans="6:15" x14ac:dyDescent="0.35">
      <c r="F19" t="s">
        <v>22</v>
      </c>
      <c r="G19" s="10" t="e">
        <f ca="1">FIT_TEST(B4:B11,D4:D11,2)</f>
        <v>#NAME?</v>
      </c>
      <c r="N19" t="s">
        <v>22</v>
      </c>
      <c r="O19" s="10" t="e">
        <f ca="1">FIT_TEST(J4:J11,L4:L11,0)</f>
        <v>#NAME?</v>
      </c>
    </row>
    <row r="21" spans="6:15" x14ac:dyDescent="0.35">
      <c r="N21" t="s">
        <v>22</v>
      </c>
      <c r="O21" s="16">
        <f>CHITEST(J4:J11,L4:L11)</f>
        <v>0.13998410148517032</v>
      </c>
    </row>
  </sheetData>
  <mergeCells count="2">
    <mergeCell ref="F3:G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2023-09-23T08:41:55Z</dcterms:created>
  <dcterms:modified xsi:type="dcterms:W3CDTF">2023-09-23T08:45:21Z</dcterms:modified>
</cp:coreProperties>
</file>