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FDCA9101-15B4-403C-9418-09933EDCB796}" xr6:coauthVersionLast="47" xr6:coauthVersionMax="47" xr10:uidLastSave="{00000000-0000-0000-0000-000000000000}"/>
  <bookViews>
    <workbookView xWindow="-110" yWindow="-110" windowWidth="19420" windowHeight="10300" xr2:uid="{4411C7BD-24E1-4278-9C41-C06955D7FEE5}"/>
  </bookViews>
  <sheets>
    <sheet name="Title" sheetId="2" r:id="rId1"/>
    <sheet name="KM CI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E34" i="1"/>
  <c r="G34" i="1" s="1"/>
  <c r="G33" i="1"/>
  <c r="F33" i="1"/>
  <c r="E33" i="1"/>
  <c r="F32" i="1"/>
  <c r="G32" i="1" s="1"/>
  <c r="E32" i="1"/>
  <c r="F31" i="1"/>
  <c r="E31" i="1"/>
  <c r="G31" i="1" s="1"/>
  <c r="F30" i="1"/>
  <c r="E30" i="1"/>
  <c r="G30" i="1" s="1"/>
  <c r="F29" i="1"/>
  <c r="E29" i="1"/>
  <c r="G29" i="1" s="1"/>
  <c r="F28" i="1"/>
  <c r="E28" i="1"/>
  <c r="G28" i="1" s="1"/>
  <c r="F27" i="1"/>
  <c r="E27" i="1"/>
  <c r="G27" i="1" s="1"/>
  <c r="F26" i="1"/>
  <c r="E26" i="1"/>
  <c r="G26" i="1" s="1"/>
  <c r="H26" i="1" s="1"/>
  <c r="F25" i="1"/>
  <c r="F14" i="1"/>
  <c r="E14" i="1"/>
  <c r="G14" i="1" s="1"/>
  <c r="G13" i="1"/>
  <c r="F13" i="1"/>
  <c r="E13" i="1"/>
  <c r="F12" i="1"/>
  <c r="G12" i="1" s="1"/>
  <c r="E12" i="1"/>
  <c r="F11" i="1"/>
  <c r="E11" i="1"/>
  <c r="G11" i="1" s="1"/>
  <c r="F10" i="1"/>
  <c r="E10" i="1"/>
  <c r="G10" i="1" s="1"/>
  <c r="F9" i="1"/>
  <c r="E9" i="1"/>
  <c r="G9" i="1" s="1"/>
  <c r="F8" i="1"/>
  <c r="E8" i="1"/>
  <c r="G8" i="1" s="1"/>
  <c r="F7" i="1"/>
  <c r="E7" i="1"/>
  <c r="G7" i="1" s="1"/>
  <c r="H7" i="1" s="1"/>
  <c r="F6" i="1"/>
  <c r="I26" i="1" l="1"/>
  <c r="J26" i="1" s="1"/>
  <c r="H27" i="1"/>
  <c r="H8" i="1"/>
  <c r="I7" i="1"/>
  <c r="K7" i="1" s="1"/>
  <c r="I27" i="1" l="1"/>
  <c r="K27" i="1" s="1"/>
  <c r="J27" i="1"/>
  <c r="H28" i="1"/>
  <c r="J8" i="1"/>
  <c r="I8" i="1"/>
  <c r="K8" i="1" s="1"/>
  <c r="H9" i="1"/>
  <c r="J7" i="1"/>
  <c r="K26" i="1"/>
  <c r="K9" i="1" l="1"/>
  <c r="J9" i="1"/>
  <c r="H10" i="1"/>
  <c r="I9" i="1"/>
  <c r="K28" i="1"/>
  <c r="I28" i="1"/>
  <c r="J28" i="1" s="1"/>
  <c r="H29" i="1"/>
  <c r="K29" i="1" l="1"/>
  <c r="I29" i="1"/>
  <c r="J29" i="1" s="1"/>
  <c r="H30" i="1"/>
  <c r="H11" i="1"/>
  <c r="I10" i="1"/>
  <c r="K10" i="1" s="1"/>
  <c r="J10" i="1" l="1"/>
  <c r="I11" i="1"/>
  <c r="K11" i="1" s="1"/>
  <c r="H12" i="1"/>
  <c r="J11" i="1"/>
  <c r="H31" i="1"/>
  <c r="I30" i="1"/>
  <c r="K30" i="1" s="1"/>
  <c r="J30" i="1" l="1"/>
  <c r="I31" i="1"/>
  <c r="J31" i="1" s="1"/>
  <c r="K31" i="1"/>
  <c r="H32" i="1"/>
  <c r="H13" i="1"/>
  <c r="I12" i="1"/>
  <c r="J12" i="1" s="1"/>
  <c r="K12" i="1"/>
  <c r="H14" i="1" l="1"/>
  <c r="I13" i="1"/>
  <c r="J13" i="1" s="1"/>
  <c r="I32" i="1"/>
  <c r="J32" i="1" s="1"/>
  <c r="H33" i="1"/>
  <c r="K32" i="1"/>
  <c r="K13" i="1" l="1"/>
  <c r="I14" i="1"/>
  <c r="K14" i="1" s="1"/>
  <c r="J14" i="1"/>
  <c r="H34" i="1"/>
  <c r="I33" i="1"/>
  <c r="J33" i="1" s="1"/>
  <c r="K33" i="1" l="1"/>
  <c r="K34" i="1"/>
  <c r="J34" i="1"/>
  <c r="I34" i="1"/>
</calcChain>
</file>

<file path=xl/sharedStrings.xml><?xml version="1.0" encoding="utf-8"?>
<sst xmlns="http://schemas.openxmlformats.org/spreadsheetml/2006/main" count="27" uniqueCount="16">
  <si>
    <t>Kaplan-Meier</t>
  </si>
  <si>
    <t>Yrs in Trial</t>
  </si>
  <si>
    <t>Died</t>
  </si>
  <si>
    <t>Alpha</t>
  </si>
  <si>
    <t>t</t>
  </si>
  <si>
    <t>d</t>
  </si>
  <si>
    <t>n</t>
  </si>
  <si>
    <t>1-d/n</t>
  </si>
  <si>
    <t>S(t)</t>
  </si>
  <si>
    <t>s.e.</t>
  </si>
  <si>
    <t>lower</t>
  </si>
  <si>
    <t>upper</t>
  </si>
  <si>
    <t>Real Statistics Using Excel</t>
  </si>
  <si>
    <t>Updated</t>
  </si>
  <si>
    <t>Copyright © 2013 - 2023 Charles Zaiontz</t>
  </si>
  <si>
    <t>Confidence Interval for the Survival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</si>
</sst>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6AFD5-4C98-499F-B9D2-488923985B14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12</v>
      </c>
    </row>
    <row r="2" spans="1:2" x14ac:dyDescent="0.35">
      <c r="A2" t="s">
        <v>15</v>
      </c>
    </row>
    <row r="4" spans="1:2" x14ac:dyDescent="0.35">
      <c r="A4" t="s">
        <v>13</v>
      </c>
      <c r="B4" s="20">
        <v>45255</v>
      </c>
    </row>
    <row r="6" spans="1:2" x14ac:dyDescent="0.35">
      <c r="A6" s="21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C2B1F-CC8B-4179-87C1-290A0EFEA53C}">
  <sheetPr codeName="Sheet6"/>
  <dimension ref="A1:K42"/>
  <sheetViews>
    <sheetView workbookViewId="0"/>
  </sheetViews>
  <sheetFormatPr defaultRowHeight="14.5" x14ac:dyDescent="0.35"/>
  <cols>
    <col min="1" max="1" width="9.81640625" customWidth="1"/>
    <col min="2" max="2" width="10" customWidth="1"/>
    <col min="3" max="3" width="5.453125" customWidth="1"/>
    <col min="4" max="6" width="6.453125" customWidth="1"/>
  </cols>
  <sheetData>
    <row r="1" spans="1:11" x14ac:dyDescent="0.35">
      <c r="A1" s="1" t="s">
        <v>0</v>
      </c>
    </row>
    <row r="3" spans="1:11" x14ac:dyDescent="0.35">
      <c r="A3" s="2" t="s">
        <v>1</v>
      </c>
      <c r="B3" s="2" t="s">
        <v>2</v>
      </c>
      <c r="I3" t="s">
        <v>3</v>
      </c>
      <c r="J3" s="3">
        <v>0.05</v>
      </c>
    </row>
    <row r="4" spans="1:11" x14ac:dyDescent="0.35">
      <c r="A4" s="4">
        <v>3</v>
      </c>
      <c r="B4" s="4">
        <v>1</v>
      </c>
    </row>
    <row r="5" spans="1:11" x14ac:dyDescent="0.35">
      <c r="A5" s="4">
        <v>5</v>
      </c>
      <c r="B5" s="4">
        <v>1</v>
      </c>
      <c r="D5" s="4" t="s">
        <v>4</v>
      </c>
      <c r="E5" s="4" t="s">
        <v>5</v>
      </c>
      <c r="F5" s="4" t="s">
        <v>6</v>
      </c>
      <c r="G5" s="4" t="s">
        <v>7</v>
      </c>
      <c r="H5" s="4" t="s">
        <v>8</v>
      </c>
      <c r="I5" s="4" t="s">
        <v>9</v>
      </c>
      <c r="J5" s="4" t="s">
        <v>10</v>
      </c>
      <c r="K5" s="4" t="s">
        <v>11</v>
      </c>
    </row>
    <row r="6" spans="1:11" x14ac:dyDescent="0.35">
      <c r="A6" s="4">
        <v>8</v>
      </c>
      <c r="B6" s="4">
        <v>1</v>
      </c>
      <c r="D6" s="5">
        <v>0</v>
      </c>
      <c r="E6" s="6"/>
      <c r="F6" s="6">
        <f>COUNTIF($A$4:$A$21, "&gt;"&amp;D6-1)</f>
        <v>18</v>
      </c>
      <c r="G6" s="7"/>
      <c r="H6" s="8">
        <v>1</v>
      </c>
      <c r="I6" s="9"/>
      <c r="J6" s="7"/>
      <c r="K6" s="8"/>
    </row>
    <row r="7" spans="1:11" x14ac:dyDescent="0.35">
      <c r="A7" s="4">
        <v>10</v>
      </c>
      <c r="B7" s="4">
        <v>0</v>
      </c>
      <c r="D7" s="10">
        <v>2</v>
      </c>
      <c r="E7" s="4">
        <f>COUNTIFS($A$4:$A$21,D7,$B$4:$B$21,1)</f>
        <v>1</v>
      </c>
      <c r="F7" s="4">
        <f t="shared" ref="F7:F14" si="0">COUNTIF($A$4:$A$21, "&gt;"&amp;D7-1)</f>
        <v>18</v>
      </c>
      <c r="G7">
        <f t="shared" ref="G7:G14" si="1">1-E7/F7</f>
        <v>0.94444444444444442</v>
      </c>
      <c r="H7" s="11">
        <f>H6*G7</f>
        <v>0.94444444444444442</v>
      </c>
      <c r="I7" s="12">
        <f>H7*SQRT(E7/(F7*(F7-E7))+(I6/H6)^2)</f>
        <v>5.3990295322641671E-2</v>
      </c>
      <c r="J7">
        <f>H7^EXP(NORMSINV($J$3/2)/LN(H7)*I7/H7)</f>
        <v>0.66639016833533005</v>
      </c>
      <c r="K7" s="11">
        <f>H7^EXP(-NORMSINV($J$3/2)/LN(H7)*I7/H7)</f>
        <v>0.99198292367400587</v>
      </c>
    </row>
    <row r="8" spans="1:11" x14ac:dyDescent="0.35">
      <c r="A8" s="4">
        <v>5</v>
      </c>
      <c r="B8" s="4">
        <v>1</v>
      </c>
      <c r="D8" s="10">
        <v>3</v>
      </c>
      <c r="E8" s="4">
        <f t="shared" ref="E8:E14" si="2">COUNTIFS($A$4:$A$21,D8,$B$4:$B$21,1)</f>
        <v>1</v>
      </c>
      <c r="F8" s="4">
        <f t="shared" si="0"/>
        <v>17</v>
      </c>
      <c r="G8">
        <f t="shared" si="1"/>
        <v>0.94117647058823528</v>
      </c>
      <c r="H8" s="11">
        <f t="shared" ref="H8:H14" si="3">H7*G8</f>
        <v>0.88888888888888884</v>
      </c>
      <c r="I8" s="12">
        <f t="shared" ref="I8:I14" si="4">H8*SQRT(E8/(F8*(F8-E8))+(I7/H7)^2)</f>
        <v>7.4074074074074084E-2</v>
      </c>
      <c r="J8">
        <f t="shared" ref="J8:J14" si="5">H8^EXP(NORMSINV($J$3/2)/LN(H8)*I8/H8)</f>
        <v>0.62417426555346311</v>
      </c>
      <c r="K8" s="11">
        <f t="shared" ref="K8:K14" si="6">H8^EXP(-NORMSINV($J$3/2)/LN(H8)*I8/H8)</f>
        <v>0.97099528363470267</v>
      </c>
    </row>
    <row r="9" spans="1:11" x14ac:dyDescent="0.35">
      <c r="A9" s="4">
        <v>5</v>
      </c>
      <c r="B9" s="4">
        <v>0</v>
      </c>
      <c r="D9" s="10">
        <v>5</v>
      </c>
      <c r="E9" s="4">
        <f t="shared" si="2"/>
        <v>3</v>
      </c>
      <c r="F9" s="4">
        <f t="shared" si="0"/>
        <v>16</v>
      </c>
      <c r="G9">
        <f t="shared" si="1"/>
        <v>0.8125</v>
      </c>
      <c r="H9" s="11">
        <f t="shared" si="3"/>
        <v>0.72222222222222221</v>
      </c>
      <c r="I9" s="12">
        <f t="shared" si="4"/>
        <v>0.10557179862029056</v>
      </c>
      <c r="J9">
        <f t="shared" si="5"/>
        <v>0.45617855619620901</v>
      </c>
      <c r="K9" s="11">
        <f t="shared" si="6"/>
        <v>0.87378030469460044</v>
      </c>
    </row>
    <row r="10" spans="1:11" x14ac:dyDescent="0.35">
      <c r="A10" s="4">
        <v>8</v>
      </c>
      <c r="B10" s="4">
        <v>1</v>
      </c>
      <c r="D10" s="10">
        <v>8</v>
      </c>
      <c r="E10" s="4">
        <f t="shared" si="2"/>
        <v>3</v>
      </c>
      <c r="F10" s="4">
        <f t="shared" si="0"/>
        <v>12</v>
      </c>
      <c r="G10">
        <f t="shared" si="1"/>
        <v>0.75</v>
      </c>
      <c r="H10" s="11">
        <f t="shared" si="3"/>
        <v>0.54166666666666663</v>
      </c>
      <c r="I10" s="12">
        <f t="shared" si="4"/>
        <v>0.12008066990132348</v>
      </c>
      <c r="J10">
        <f t="shared" si="5"/>
        <v>0.28782198282010996</v>
      </c>
      <c r="K10" s="11">
        <f t="shared" si="6"/>
        <v>0.73946729162425273</v>
      </c>
    </row>
    <row r="11" spans="1:11" x14ac:dyDescent="0.35">
      <c r="A11" s="4">
        <v>12</v>
      </c>
      <c r="B11" s="4">
        <v>1</v>
      </c>
      <c r="D11" s="10">
        <v>9</v>
      </c>
      <c r="E11" s="4">
        <f t="shared" si="2"/>
        <v>0</v>
      </c>
      <c r="F11" s="4">
        <f t="shared" si="0"/>
        <v>9</v>
      </c>
      <c r="G11">
        <f t="shared" si="1"/>
        <v>1</v>
      </c>
      <c r="H11" s="11">
        <f t="shared" si="3"/>
        <v>0.54166666666666663</v>
      </c>
      <c r="I11" s="12">
        <f t="shared" si="4"/>
        <v>0.12008066990132348</v>
      </c>
      <c r="J11">
        <f t="shared" si="5"/>
        <v>0.28782198282010996</v>
      </c>
      <c r="K11" s="11">
        <f t="shared" si="6"/>
        <v>0.73946729162425273</v>
      </c>
    </row>
    <row r="12" spans="1:11" x14ac:dyDescent="0.35">
      <c r="A12" s="4">
        <v>15</v>
      </c>
      <c r="B12" s="4">
        <v>0</v>
      </c>
      <c r="D12" s="10">
        <v>10</v>
      </c>
      <c r="E12" s="4">
        <f t="shared" si="2"/>
        <v>0</v>
      </c>
      <c r="F12" s="4">
        <f t="shared" si="0"/>
        <v>8</v>
      </c>
      <c r="G12">
        <f t="shared" si="1"/>
        <v>1</v>
      </c>
      <c r="H12" s="11">
        <f t="shared" si="3"/>
        <v>0.54166666666666663</v>
      </c>
      <c r="I12" s="12">
        <f t="shared" si="4"/>
        <v>0.12008066990132348</v>
      </c>
      <c r="J12">
        <f t="shared" si="5"/>
        <v>0.28782198282010996</v>
      </c>
      <c r="K12" s="11">
        <f t="shared" si="6"/>
        <v>0.73946729162425273</v>
      </c>
    </row>
    <row r="13" spans="1:11" x14ac:dyDescent="0.35">
      <c r="A13" s="4">
        <v>14</v>
      </c>
      <c r="B13" s="4">
        <v>0</v>
      </c>
      <c r="D13" s="10">
        <v>11</v>
      </c>
      <c r="E13" s="4">
        <f t="shared" si="2"/>
        <v>2</v>
      </c>
      <c r="F13" s="4">
        <f t="shared" si="0"/>
        <v>6</v>
      </c>
      <c r="G13">
        <f t="shared" si="1"/>
        <v>0.66666666666666674</v>
      </c>
      <c r="H13" s="11">
        <f t="shared" si="3"/>
        <v>0.3611111111111111</v>
      </c>
      <c r="I13" s="12">
        <f t="shared" si="4"/>
        <v>0.13143582932017028</v>
      </c>
      <c r="J13">
        <f t="shared" si="5"/>
        <v>0.12848854925062067</v>
      </c>
      <c r="K13" s="11">
        <f t="shared" si="6"/>
        <v>0.60313314002058016</v>
      </c>
    </row>
    <row r="14" spans="1:11" x14ac:dyDescent="0.35">
      <c r="A14" s="4">
        <v>2</v>
      </c>
      <c r="B14" s="4">
        <v>1</v>
      </c>
      <c r="D14" s="13">
        <v>12</v>
      </c>
      <c r="E14" s="14">
        <f t="shared" si="2"/>
        <v>2</v>
      </c>
      <c r="F14" s="14">
        <f t="shared" si="0"/>
        <v>4</v>
      </c>
      <c r="G14" s="15">
        <f t="shared" si="1"/>
        <v>0.5</v>
      </c>
      <c r="H14" s="16">
        <f t="shared" si="3"/>
        <v>0.18055555555555555</v>
      </c>
      <c r="I14" s="17">
        <f t="shared" si="4"/>
        <v>0.1116643249554846</v>
      </c>
      <c r="J14" s="15">
        <f t="shared" si="5"/>
        <v>3.0957164378136271E-2</v>
      </c>
      <c r="K14" s="16">
        <f t="shared" si="6"/>
        <v>0.43036505295667765</v>
      </c>
    </row>
    <row r="15" spans="1:11" x14ac:dyDescent="0.35">
      <c r="A15" s="4">
        <v>11</v>
      </c>
      <c r="B15" s="4">
        <v>1</v>
      </c>
    </row>
    <row r="16" spans="1:11" x14ac:dyDescent="0.35">
      <c r="A16" s="4">
        <v>10</v>
      </c>
      <c r="B16" s="4">
        <v>0</v>
      </c>
    </row>
    <row r="17" spans="1:11" x14ac:dyDescent="0.35">
      <c r="A17" s="4">
        <v>9</v>
      </c>
      <c r="B17" s="4">
        <v>0</v>
      </c>
    </row>
    <row r="18" spans="1:11" x14ac:dyDescent="0.35">
      <c r="A18" s="4">
        <v>12</v>
      </c>
      <c r="B18" s="4">
        <v>1</v>
      </c>
    </row>
    <row r="19" spans="1:11" x14ac:dyDescent="0.35">
      <c r="A19" s="4">
        <v>5</v>
      </c>
      <c r="B19" s="4">
        <v>1</v>
      </c>
    </row>
    <row r="20" spans="1:11" x14ac:dyDescent="0.35">
      <c r="A20" s="4">
        <v>8</v>
      </c>
      <c r="B20" s="4">
        <v>1</v>
      </c>
    </row>
    <row r="21" spans="1:11" x14ac:dyDescent="0.35">
      <c r="A21" s="14">
        <v>11</v>
      </c>
      <c r="B21" s="14">
        <v>1</v>
      </c>
    </row>
    <row r="22" spans="1:11" x14ac:dyDescent="0.35">
      <c r="I22" t="s">
        <v>3</v>
      </c>
      <c r="J22" s="3">
        <v>0.05</v>
      </c>
    </row>
    <row r="24" spans="1:11" x14ac:dyDescent="0.35">
      <c r="A24" s="18" t="s">
        <v>1</v>
      </c>
      <c r="B24" s="18" t="s">
        <v>2</v>
      </c>
      <c r="D24" s="19" t="s">
        <v>4</v>
      </c>
      <c r="E24" s="19" t="s">
        <v>5</v>
      </c>
      <c r="F24" s="19" t="s">
        <v>6</v>
      </c>
      <c r="G24" s="19" t="s">
        <v>7</v>
      </c>
      <c r="H24" s="19" t="s">
        <v>8</v>
      </c>
      <c r="I24" s="4" t="s">
        <v>9</v>
      </c>
      <c r="J24" s="4" t="s">
        <v>10</v>
      </c>
      <c r="K24" s="4" t="s">
        <v>11</v>
      </c>
    </row>
    <row r="25" spans="1:11" x14ac:dyDescent="0.35">
      <c r="A25">
        <v>1</v>
      </c>
      <c r="B25">
        <v>1</v>
      </c>
      <c r="D25" s="9">
        <v>0</v>
      </c>
      <c r="E25" s="7"/>
      <c r="F25" s="7">
        <f>COUNTIF($A$4:$A$21, "&gt;"&amp;D25-1)</f>
        <v>18</v>
      </c>
      <c r="G25" s="7"/>
      <c r="H25" s="8">
        <v>1</v>
      </c>
      <c r="I25" s="9"/>
      <c r="J25" s="7"/>
      <c r="K25" s="8"/>
    </row>
    <row r="26" spans="1:11" x14ac:dyDescent="0.35">
      <c r="A26">
        <v>4</v>
      </c>
      <c r="B26">
        <v>1</v>
      </c>
      <c r="D26" s="12">
        <v>1</v>
      </c>
      <c r="E26">
        <f>COUNTIFS($A$25:$A$42,D26,$B$25:$B$42,1)</f>
        <v>1</v>
      </c>
      <c r="F26">
        <f>COUNTIF($A$25:$A$42, "&gt;"&amp;D26-1)</f>
        <v>18</v>
      </c>
      <c r="G26">
        <f t="shared" ref="G26:G34" si="7">1-E26/F26</f>
        <v>0.94444444444444442</v>
      </c>
      <c r="H26" s="11">
        <f>H25*G26</f>
        <v>0.94444444444444442</v>
      </c>
      <c r="I26" s="12">
        <f>H26*SQRT(E26/(F26*(F26-E26))+(I25/H25)^2)</f>
        <v>5.3990295322641671E-2</v>
      </c>
      <c r="J26">
        <f>H26^EXP(NORMSINV($J$3/2)/LN(H26)*I26/H26)</f>
        <v>0.66639016833533005</v>
      </c>
      <c r="K26" s="11">
        <f>H26^EXP(-NORMSINV($J$3/2)/LN(H26)*I26/H26)</f>
        <v>0.99198292367400587</v>
      </c>
    </row>
    <row r="27" spans="1:11" x14ac:dyDescent="0.35">
      <c r="A27">
        <v>9</v>
      </c>
      <c r="B27">
        <v>0</v>
      </c>
      <c r="D27" s="12">
        <v>3</v>
      </c>
      <c r="E27">
        <f t="shared" ref="E27:E34" si="8">COUNTIFS($A$25:$A$42,D27,$B$25:$B$42,1)</f>
        <v>1</v>
      </c>
      <c r="F27">
        <f t="shared" ref="F27:F34" si="9">COUNTIF($A$25:$A$42, "&gt;"&amp;D27-1)</f>
        <v>17</v>
      </c>
      <c r="G27">
        <f t="shared" si="7"/>
        <v>0.94117647058823528</v>
      </c>
      <c r="H27" s="11">
        <f t="shared" ref="H27:H34" si="10">H26*G27</f>
        <v>0.88888888888888884</v>
      </c>
      <c r="I27" s="12">
        <f t="shared" ref="I27:I34" si="11">H27*SQRT(E27/(F27*(F27-E27))+(I26/H26)^2)</f>
        <v>7.4074074074074084E-2</v>
      </c>
      <c r="J27">
        <f t="shared" ref="J27:J34" si="12">H27^EXP(NORMSINV($J$3/2)/LN(H27)*I27/H27)</f>
        <v>0.62417426555346311</v>
      </c>
      <c r="K27" s="11">
        <f t="shared" ref="K27:K34" si="13">H27^EXP(-NORMSINV($J$3/2)/LN(H27)*I27/H27)</f>
        <v>0.97099528363470267</v>
      </c>
    </row>
    <row r="28" spans="1:11" x14ac:dyDescent="0.35">
      <c r="A28">
        <v>10</v>
      </c>
      <c r="B28">
        <v>0</v>
      </c>
      <c r="D28" s="12">
        <v>4</v>
      </c>
      <c r="E28">
        <f t="shared" si="8"/>
        <v>1</v>
      </c>
      <c r="F28">
        <f t="shared" si="9"/>
        <v>16</v>
      </c>
      <c r="G28">
        <f t="shared" si="7"/>
        <v>0.9375</v>
      </c>
      <c r="H28" s="11">
        <f t="shared" si="10"/>
        <v>0.83333333333333326</v>
      </c>
      <c r="I28" s="12">
        <f t="shared" si="11"/>
        <v>8.7841046115788315E-2</v>
      </c>
      <c r="J28">
        <f t="shared" si="12"/>
        <v>0.56768551868068984</v>
      </c>
      <c r="K28" s="11">
        <f t="shared" si="13"/>
        <v>0.94297974157893638</v>
      </c>
    </row>
    <row r="29" spans="1:11" x14ac:dyDescent="0.35">
      <c r="A29">
        <v>6</v>
      </c>
      <c r="B29">
        <v>1</v>
      </c>
      <c r="D29" s="12">
        <v>6</v>
      </c>
      <c r="E29">
        <f t="shared" si="8"/>
        <v>1</v>
      </c>
      <c r="F29">
        <f t="shared" si="9"/>
        <v>15</v>
      </c>
      <c r="G29">
        <f t="shared" si="7"/>
        <v>0.93333333333333335</v>
      </c>
      <c r="H29" s="11">
        <f t="shared" si="10"/>
        <v>0.77777777777777768</v>
      </c>
      <c r="I29" s="12">
        <f t="shared" si="11"/>
        <v>9.7990789298688541E-2</v>
      </c>
      <c r="J29">
        <f t="shared" si="12"/>
        <v>0.51102605286833191</v>
      </c>
      <c r="K29" s="11">
        <f t="shared" si="13"/>
        <v>0.91021025068036554</v>
      </c>
    </row>
    <row r="30" spans="1:11" x14ac:dyDescent="0.35">
      <c r="A30">
        <v>6</v>
      </c>
      <c r="B30">
        <v>0</v>
      </c>
      <c r="D30" s="12">
        <v>8</v>
      </c>
      <c r="E30">
        <f t="shared" si="8"/>
        <v>1</v>
      </c>
      <c r="F30">
        <f t="shared" si="9"/>
        <v>12</v>
      </c>
      <c r="G30">
        <f t="shared" si="7"/>
        <v>0.91666666666666663</v>
      </c>
      <c r="H30" s="11">
        <f t="shared" si="10"/>
        <v>0.7129629629629628</v>
      </c>
      <c r="I30" s="12">
        <f t="shared" si="11"/>
        <v>0.10917596392483944</v>
      </c>
      <c r="J30">
        <f t="shared" si="12"/>
        <v>0.43977932746096943</v>
      </c>
      <c r="K30" s="11">
        <f t="shared" si="13"/>
        <v>0.86993323915353649</v>
      </c>
    </row>
    <row r="31" spans="1:11" x14ac:dyDescent="0.35">
      <c r="A31">
        <v>10</v>
      </c>
      <c r="B31">
        <v>1</v>
      </c>
      <c r="D31" s="12">
        <v>9</v>
      </c>
      <c r="E31">
        <f t="shared" si="8"/>
        <v>0</v>
      </c>
      <c r="F31">
        <f t="shared" si="9"/>
        <v>10</v>
      </c>
      <c r="G31">
        <f t="shared" si="7"/>
        <v>1</v>
      </c>
      <c r="H31" s="11">
        <f t="shared" si="10"/>
        <v>0.7129629629629628</v>
      </c>
      <c r="I31" s="12">
        <f t="shared" si="11"/>
        <v>0.10917596392483944</v>
      </c>
      <c r="J31">
        <f t="shared" si="12"/>
        <v>0.43977932746096943</v>
      </c>
      <c r="K31" s="11">
        <f t="shared" si="13"/>
        <v>0.86993323915353649</v>
      </c>
    </row>
    <row r="32" spans="1:11" x14ac:dyDescent="0.35">
      <c r="A32">
        <v>10</v>
      </c>
      <c r="B32">
        <v>1</v>
      </c>
      <c r="D32" s="12">
        <v>10</v>
      </c>
      <c r="E32">
        <f t="shared" si="8"/>
        <v>2</v>
      </c>
      <c r="F32">
        <f t="shared" si="9"/>
        <v>9</v>
      </c>
      <c r="G32">
        <f t="shared" si="7"/>
        <v>0.77777777777777779</v>
      </c>
      <c r="H32" s="11">
        <f t="shared" si="10"/>
        <v>0.55452674897119325</v>
      </c>
      <c r="I32" s="12">
        <f t="shared" si="11"/>
        <v>0.13027815597312631</v>
      </c>
      <c r="J32">
        <f t="shared" si="12"/>
        <v>0.27596646255302304</v>
      </c>
      <c r="K32" s="11">
        <f t="shared" si="13"/>
        <v>0.76334563712125603</v>
      </c>
    </row>
    <row r="33" spans="1:11" x14ac:dyDescent="0.35">
      <c r="A33">
        <v>12</v>
      </c>
      <c r="B33">
        <v>0</v>
      </c>
      <c r="D33" s="12">
        <v>12</v>
      </c>
      <c r="E33">
        <f t="shared" si="8"/>
        <v>0</v>
      </c>
      <c r="F33">
        <f t="shared" si="9"/>
        <v>5</v>
      </c>
      <c r="G33">
        <f t="shared" si="7"/>
        <v>1</v>
      </c>
      <c r="H33" s="11">
        <f t="shared" si="10"/>
        <v>0.55452674897119325</v>
      </c>
      <c r="I33" s="12">
        <f t="shared" si="11"/>
        <v>0.13027815597312631</v>
      </c>
      <c r="J33">
        <f t="shared" si="12"/>
        <v>0.27596646255302304</v>
      </c>
      <c r="K33" s="11">
        <f t="shared" si="13"/>
        <v>0.76334563712125603</v>
      </c>
    </row>
    <row r="34" spans="1:11" x14ac:dyDescent="0.35">
      <c r="A34">
        <v>13</v>
      </c>
      <c r="B34">
        <v>0</v>
      </c>
      <c r="D34" s="17">
        <v>13</v>
      </c>
      <c r="E34" s="15">
        <f t="shared" si="8"/>
        <v>1</v>
      </c>
      <c r="F34" s="15">
        <f t="shared" si="9"/>
        <v>3</v>
      </c>
      <c r="G34" s="15">
        <f t="shared" si="7"/>
        <v>0.66666666666666674</v>
      </c>
      <c r="H34" s="16">
        <f t="shared" si="10"/>
        <v>0.36968449931412889</v>
      </c>
      <c r="I34" s="17">
        <f t="shared" si="11"/>
        <v>0.17412943309974277</v>
      </c>
      <c r="J34" s="15">
        <f t="shared" si="12"/>
        <v>8.075170365588398E-2</v>
      </c>
      <c r="K34" s="16">
        <f t="shared" si="13"/>
        <v>0.67468043232048835</v>
      </c>
    </row>
    <row r="35" spans="1:11" x14ac:dyDescent="0.35">
      <c r="A35">
        <v>3</v>
      </c>
      <c r="B35">
        <v>1</v>
      </c>
    </row>
    <row r="36" spans="1:11" x14ac:dyDescent="0.35">
      <c r="A36">
        <v>13</v>
      </c>
      <c r="B36">
        <v>0</v>
      </c>
    </row>
    <row r="37" spans="1:11" x14ac:dyDescent="0.35">
      <c r="A37">
        <v>8</v>
      </c>
      <c r="B37">
        <v>0</v>
      </c>
    </row>
    <row r="38" spans="1:11" x14ac:dyDescent="0.35">
      <c r="A38">
        <v>10</v>
      </c>
      <c r="B38">
        <v>0</v>
      </c>
    </row>
    <row r="39" spans="1:11" x14ac:dyDescent="0.35">
      <c r="A39">
        <v>13</v>
      </c>
      <c r="B39">
        <v>1</v>
      </c>
    </row>
    <row r="40" spans="1:11" x14ac:dyDescent="0.35">
      <c r="A40">
        <v>6</v>
      </c>
      <c r="B40">
        <v>0</v>
      </c>
    </row>
    <row r="41" spans="1:11" x14ac:dyDescent="0.35">
      <c r="A41">
        <v>8</v>
      </c>
      <c r="B41">
        <v>1</v>
      </c>
    </row>
    <row r="42" spans="1:11" x14ac:dyDescent="0.35">
      <c r="A42" s="15">
        <v>12</v>
      </c>
      <c r="B42" s="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KM 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2023-11-25T09:35:11Z</dcterms:created>
  <dcterms:modified xsi:type="dcterms:W3CDTF">2023-11-25T09:37:20Z</dcterms:modified>
</cp:coreProperties>
</file>