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1F0EFDFA-A9DD-49E1-A6AC-A1BCD387AE8A}" xr6:coauthVersionLast="47" xr6:coauthVersionMax="47" xr10:uidLastSave="{00000000-0000-0000-0000-000000000000}"/>
  <bookViews>
    <workbookView xWindow="-110" yWindow="-110" windowWidth="19420" windowHeight="10300" xr2:uid="{F471CA66-A694-4AEE-B41B-971A6968D82A}"/>
  </bookViews>
  <sheets>
    <sheet name="Title" sheetId="2" r:id="rId1"/>
    <sheet name="Freq" sheetId="1" r:id="rId2"/>
  </sheets>
  <externalReferences>
    <externalReference r:id="rId3"/>
  </externalReferences>
  <definedNames>
    <definedName name="DataRange">#REF!</definedName>
    <definedName name="r_0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0" i="1" l="1" a="1"/>
  <c r="O30" i="1" s="1"/>
  <c r="M30" i="1" a="1"/>
  <c r="M30" i="1" s="1"/>
  <c r="O29" i="1" a="1"/>
  <c r="O29" i="1" s="1"/>
  <c r="M29" i="1" a="1"/>
  <c r="M29" i="1" s="1"/>
  <c r="O28" i="1" a="1"/>
  <c r="O28" i="1" s="1"/>
  <c r="M28" i="1"/>
  <c r="O26" i="1" a="1"/>
  <c r="O26" i="1" s="1"/>
  <c r="M26" i="1" a="1"/>
  <c r="M26" i="1" s="1"/>
  <c r="O25" i="1" a="1"/>
  <c r="O25" i="1" s="1"/>
  <c r="M25" i="1" a="1"/>
  <c r="M25" i="1" s="1"/>
  <c r="O24" i="1" a="1"/>
  <c r="O24" i="1" s="1"/>
  <c r="M24" i="1" a="1"/>
  <c r="M24" i="1" s="1"/>
  <c r="U22" i="1"/>
  <c r="O22" i="1" a="1"/>
  <c r="O22" i="1" s="1"/>
  <c r="M22" i="1" a="1"/>
  <c r="M22" i="1" s="1"/>
  <c r="U21" i="1"/>
  <c r="O21" i="1" a="1"/>
  <c r="O21" i="1" s="1"/>
  <c r="M21" i="1" a="1"/>
  <c r="M21" i="1" s="1"/>
  <c r="O20" i="1" a="1"/>
  <c r="O20" i="1" s="1"/>
  <c r="O19" i="1" a="1"/>
  <c r="O19" i="1" s="1"/>
  <c r="O18" i="1" a="1"/>
  <c r="O18" i="1" s="1"/>
  <c r="O17" i="1" a="1"/>
  <c r="O17" i="1" s="1"/>
  <c r="O16" i="1" a="1"/>
  <c r="O16" i="1" s="1"/>
  <c r="O15" i="1" a="1"/>
  <c r="O15" i="1" s="1"/>
  <c r="O14" i="1" a="1"/>
  <c r="O14" i="1" s="1"/>
  <c r="O13" i="1" a="1"/>
  <c r="O13" i="1" s="1"/>
  <c r="O12" i="1" a="1"/>
  <c r="O12" i="1" s="1"/>
  <c r="O11" i="1" a="1"/>
  <c r="O11" i="1" s="1"/>
  <c r="O10" i="1" a="1"/>
  <c r="O10" i="1" s="1"/>
  <c r="O9" i="1" a="1"/>
  <c r="O9" i="1" s="1"/>
  <c r="O8" i="1" a="1"/>
  <c r="O8" i="1" s="1"/>
  <c r="U7" i="1"/>
  <c r="O7" i="1" a="1"/>
  <c r="O7" i="1" s="1"/>
  <c r="M7" i="1" a="1"/>
  <c r="M7" i="1" s="1"/>
  <c r="AB6" i="1" a="1"/>
  <c r="AB6" i="1" s="1"/>
  <c r="Z6" i="1"/>
  <c r="O6" i="1" a="1"/>
  <c r="O6" i="1" s="1"/>
  <c r="AB5" i="1" a="1"/>
  <c r="AB5" i="1" s="1"/>
  <c r="Z5" i="1"/>
  <c r="W5" i="1" a="1"/>
  <c r="W19" i="1" s="1"/>
  <c r="O5" i="1" a="1"/>
  <c r="O5" i="1" s="1"/>
  <c r="B39" i="1"/>
  <c r="C38" i="1"/>
  <c r="B38" i="1"/>
  <c r="A38" i="1"/>
  <c r="A37" i="1"/>
  <c r="C33" i="1"/>
  <c r="C27" i="1"/>
  <c r="C28" i="1" s="1"/>
  <c r="C29" i="1" s="1"/>
  <c r="C30" i="1" s="1"/>
  <c r="C31" i="1" s="1"/>
  <c r="C32" i="1" s="1"/>
  <c r="U19" i="1"/>
  <c r="U18" i="1" a="1"/>
  <c r="U18" i="1" s="1"/>
  <c r="M18" i="1" a="1"/>
  <c r="M18" i="1" s="1"/>
  <c r="U17" i="1"/>
  <c r="M17" i="1"/>
  <c r="M19" i="1" s="1"/>
  <c r="U16" i="1"/>
  <c r="U5" i="1" s="1"/>
  <c r="M16" i="1"/>
  <c r="U15" i="1"/>
  <c r="M15" i="1"/>
  <c r="U14" i="1"/>
  <c r="M14" i="1"/>
  <c r="M13" i="1" s="1"/>
  <c r="U13" i="1"/>
  <c r="U8" i="1"/>
  <c r="M8" i="1"/>
  <c r="C7" i="1"/>
  <c r="C8" i="1" s="1"/>
  <c r="C9" i="1" s="1"/>
  <c r="C10" i="1" s="1"/>
  <c r="C11" i="1" s="1"/>
  <c r="C12" i="1" s="1"/>
  <c r="G6" i="1"/>
  <c r="E6" i="1"/>
  <c r="C6" i="1"/>
  <c r="M5" i="1"/>
  <c r="M20" i="1" s="1"/>
  <c r="E5" i="1"/>
  <c r="A39" i="1"/>
  <c r="C39" i="1"/>
  <c r="W5" i="1" l="1"/>
  <c r="W13" i="1"/>
  <c r="W6" i="1"/>
  <c r="W14" i="1"/>
  <c r="W7" i="1"/>
  <c r="W15" i="1"/>
  <c r="W8" i="1"/>
  <c r="W16" i="1"/>
  <c r="W9" i="1"/>
  <c r="W17" i="1"/>
  <c r="W10" i="1"/>
  <c r="W18" i="1"/>
  <c r="W12" i="1"/>
  <c r="W11" i="1"/>
  <c r="B40" i="1"/>
  <c r="U10" i="1"/>
  <c r="U9" i="1" s="1"/>
  <c r="U6" i="1" s="1"/>
  <c r="U20" i="1"/>
  <c r="E7" i="1"/>
  <c r="F7" i="1"/>
  <c r="G7" i="1" s="1"/>
  <c r="M10" i="1"/>
  <c r="M9" i="1" s="1"/>
  <c r="M6" i="1" s="1"/>
  <c r="M12" i="1"/>
  <c r="A40" i="1"/>
  <c r="F8" i="1" l="1"/>
  <c r="G8" i="1" s="1"/>
  <c r="E8" i="1"/>
  <c r="M11" i="1"/>
  <c r="U11" i="1"/>
  <c r="U12" i="1"/>
  <c r="C40" i="1"/>
  <c r="C41" i="1" l="1"/>
  <c r="B41" i="1"/>
  <c r="G9" i="1"/>
  <c r="F9" i="1"/>
  <c r="E9" i="1"/>
  <c r="A41" i="1"/>
  <c r="G10" i="1" l="1"/>
  <c r="F10" i="1"/>
  <c r="E10" i="1"/>
  <c r="C42" i="1"/>
  <c r="B42" i="1"/>
  <c r="A42" i="1"/>
  <c r="B43" i="1" l="1"/>
  <c r="G11" i="1"/>
  <c r="F11" i="1"/>
  <c r="E11" i="1"/>
  <c r="A43" i="1"/>
  <c r="G12" i="1" l="1"/>
  <c r="F12" i="1"/>
  <c r="E12" i="1"/>
  <c r="C43" i="1"/>
  <c r="C44" i="1" l="1"/>
  <c r="B44" i="1"/>
  <c r="G13" i="1"/>
  <c r="F13" i="1"/>
  <c r="E13" i="1"/>
  <c r="A44" i="1"/>
  <c r="B45" i="1" l="1"/>
  <c r="E14" i="1"/>
  <c r="F14" i="1"/>
  <c r="G14" i="1" s="1"/>
  <c r="A45" i="1"/>
  <c r="F15" i="1" l="1"/>
  <c r="E15" i="1"/>
  <c r="G15" i="1"/>
  <c r="C45" i="1"/>
  <c r="B46" i="1" l="1"/>
  <c r="G16" i="1"/>
  <c r="F16" i="1"/>
  <c r="E16" i="1"/>
  <c r="A46" i="1"/>
  <c r="G17" i="1" l="1"/>
  <c r="F17" i="1"/>
  <c r="E17" i="1"/>
  <c r="C46" i="1"/>
  <c r="B47" i="1" l="1"/>
  <c r="C47" i="1"/>
  <c r="F18" i="1"/>
  <c r="G18" i="1" s="1"/>
  <c r="E18" i="1"/>
  <c r="A47" i="1"/>
  <c r="G19" i="1" l="1"/>
  <c r="F19" i="1"/>
  <c r="E19" i="1"/>
  <c r="C48" i="1"/>
  <c r="B48" i="1"/>
  <c r="A48" i="1"/>
  <c r="C49" i="1" l="1"/>
  <c r="B49" i="1"/>
  <c r="G20" i="1"/>
  <c r="F20" i="1"/>
  <c r="E20" i="1"/>
  <c r="A49" i="1"/>
  <c r="B50" i="1" l="1"/>
  <c r="A50" i="1"/>
  <c r="C50" i="1" l="1"/>
  <c r="C51" i="1" l="1"/>
  <c r="B51" i="1"/>
  <c r="A51" i="1"/>
  <c r="C52" i="1" l="1"/>
  <c r="B52" i="1"/>
  <c r="A5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<sst xmlns="http://schemas.openxmlformats.org/spreadsheetml/2006/main" count="77" uniqueCount="36">
  <si>
    <t>Conversion from frequency table</t>
  </si>
  <si>
    <t>Real Statistics data analysis tool</t>
  </si>
  <si>
    <t>Frequency Table</t>
  </si>
  <si>
    <t>Raw Data (with duplicates)</t>
  </si>
  <si>
    <t>Descriptive Statistics</t>
  </si>
  <si>
    <t>Raw Data</t>
  </si>
  <si>
    <t>KS Test</t>
  </si>
  <si>
    <t>Score</t>
  </si>
  <si>
    <t>Freq</t>
  </si>
  <si>
    <t>Cum</t>
  </si>
  <si>
    <t>Row</t>
  </si>
  <si>
    <t>Count</t>
  </si>
  <si>
    <t>Mean</t>
  </si>
  <si>
    <t>ks-stat</t>
  </si>
  <si>
    <t>Standard Error</t>
  </si>
  <si>
    <t>p-value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</si>
  <si>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</si>
  <si>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</si>
  <si>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</si>
  <si>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</si>
  <si>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</si>
  <si>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</si>
  <si>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</si>
  <si>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Maximum</t>
  </si>
  <si>
    <t>Minimum</t>
  </si>
  <si>
    <t>Sum</t>
  </si>
  <si>
    <t>Geometric Mean</t>
  </si>
  <si>
    <t>Harmonic Mean</t>
  </si>
  <si>
    <t>AAD</t>
  </si>
  <si>
    <t>MAD</t>
  </si>
  <si>
    <t>Alternative Version</t>
  </si>
  <si>
    <t>IQR</t>
  </si>
  <si>
    <t>Real Statistics Using Excel</t>
  </si>
  <si>
    <t>Updated</t>
  </si>
  <si>
    <t>Copyright © 2013 - 2023 Charles Zaiontz</t>
  </si>
  <si>
    <t>Descriptive Statistics for a Frequency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</si>
</sst>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right"/>
    </xf>
    <xf numFmtId="0" fontId="0" fillId="0" borderId="0" xfId="0" quotePrefix="1"/>
    <xf numFmtId="0" fontId="0" fillId="0" borderId="3" xfId="0" applyBorder="1"/>
    <xf numFmtId="0" fontId="0" fillId="0" borderId="4" xfId="0" applyBorder="1"/>
    <xf numFmtId="0" fontId="0" fillId="0" borderId="5" xfId="0" applyBorder="1"/>
    <xf numFmtId="164" fontId="0" fillId="0" borderId="0" xfId="0" applyNumberFormat="1"/>
    <xf numFmtId="0" fontId="0" fillId="0" borderId="5" xfId="0" applyBorder="1" applyAlignment="1">
      <alignment horizontal="right"/>
    </xf>
    <xf numFmtId="164" fontId="0" fillId="0" borderId="1" xfId="0" applyNumberFormat="1" applyBorder="1"/>
    <xf numFmtId="0" fontId="0" fillId="0" borderId="6" xfId="0" applyBorder="1"/>
    <xf numFmtId="0" fontId="0" fillId="0" borderId="7" xfId="0" applyBorder="1" applyAlignment="1">
      <alignment horizontal="right"/>
    </xf>
    <xf numFmtId="0" fontId="0" fillId="0" borderId="8" xfId="0" applyBorder="1" applyAlignment="1">
      <alignment horizontal="right"/>
    </xf>
    <xf numFmtId="164" fontId="0" fillId="0" borderId="9" xfId="0" applyNumberFormat="1" applyBorder="1"/>
    <xf numFmtId="0" fontId="0" fillId="0" borderId="10" xfId="0" applyBorder="1"/>
    <xf numFmtId="164" fontId="0" fillId="0" borderId="11" xfId="0" applyNumberFormat="1" applyBorder="1"/>
    <xf numFmtId="0" fontId="0" fillId="0" borderId="12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cuments\A%20Real%20Statistics%202020\Examples\Real%20Statistics%20Examples%20Basics%2027%20January%202022.xlsx" TargetMode="External"/><Relationship Id="rId1" Type="http://schemas.openxmlformats.org/officeDocument/2006/relationships/externalLinkPath" Target="/Users/user/Documents/A%20Real%20Statistics%202020/Examples/Real%20Statistics%20Examples%20Basics%2027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Bar Chart"/>
      <sheetName val="Line Chart"/>
      <sheetName val="Line Chart 2"/>
      <sheetName val="Scatter Chart"/>
      <sheetName val="Step Chart"/>
      <sheetName val="Array Formula"/>
      <sheetName val="Array Function"/>
      <sheetName val="Sort Filter"/>
      <sheetName val="Dynamic"/>
      <sheetName val="ByRow"/>
      <sheetName val="Reduce"/>
      <sheetName val="Make"/>
      <sheetName val="Map"/>
      <sheetName val="XLookup"/>
      <sheetName val="Seek"/>
      <sheetName val="Reformat 1"/>
      <sheetName val="Reformat 2"/>
      <sheetName val="Del Row"/>
      <sheetName val="Sort Rows"/>
      <sheetName val="Reformat"/>
      <sheetName val="Extract"/>
      <sheetName val="Select Col"/>
      <sheetName val="IndexedValues"/>
      <sheetName val="Misc"/>
      <sheetName val="Step Chart 1"/>
      <sheetName val="Lambda 2"/>
      <sheetName val="Prob 0"/>
      <sheetName val="Prob 1"/>
      <sheetName val="Prob 2"/>
      <sheetName val="Central"/>
      <sheetName val="Geo Mean"/>
      <sheetName val="Weighted"/>
      <sheetName val="Var"/>
      <sheetName val="Combined"/>
      <sheetName val="SKEW"/>
      <sheetName val="Rank 0"/>
      <sheetName val="Rank 1"/>
      <sheetName val="Rank 2"/>
      <sheetName val="HD"/>
      <sheetName val="Desc 1"/>
      <sheetName val="Desc 2"/>
      <sheetName val="Freq"/>
      <sheetName val="Freq 2"/>
      <sheetName val="Histogram"/>
      <sheetName val="Histogram 1"/>
      <sheetName val="Box Plot 1"/>
      <sheetName val="Box Plot 2"/>
      <sheetName val="Box Plot 3"/>
      <sheetName val="Box Plot 4"/>
      <sheetName val="Box Plot 5"/>
      <sheetName val="Box Plot 6"/>
      <sheetName val="Dot 1"/>
      <sheetName val="Dot 2"/>
      <sheetName val="ROC"/>
      <sheetName val="ROC 1"/>
      <sheetName val="AUC"/>
      <sheetName val="Winsor"/>
      <sheetName val="M-est"/>
      <sheetName val="Lp"/>
      <sheetName val="Lp Median"/>
      <sheetName val="Norm Outlier"/>
      <sheetName val="Sym Outlier"/>
      <sheetName val="Skew Outlier"/>
      <sheetName val="HD Outlier"/>
      <sheetName val="Missing"/>
      <sheetName val="Diversity 1"/>
      <sheetName val="Diversity 2"/>
      <sheetName val="Diversity 3"/>
      <sheetName val="Power"/>
      <sheetName val="Multiple tests"/>
      <sheetName val="Graph"/>
      <sheetName val="Gamma"/>
      <sheetName val="SUMIF"/>
      <sheetName val="Match"/>
      <sheetName val="Conversion 1"/>
      <sheetName val="Conversion 2"/>
      <sheetName val="Cat Code"/>
      <sheetName val="Table Lookup"/>
      <sheetName val="Sampling"/>
      <sheetName val="Chart s.e."/>
      <sheetName val=" Color 1"/>
      <sheetName val="Color 1a"/>
      <sheetName val="Color 2"/>
      <sheetName val="Bitwise"/>
      <sheetName val="Text"/>
      <sheetName val="Grade"/>
      <sheetName val="Inter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BB222-87D4-4B12-AB0B-A50027063492}">
  <sheetPr codeName="Sheet1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32</v>
      </c>
    </row>
    <row r="2" spans="1:2" x14ac:dyDescent="0.35">
      <c r="A2" t="s">
        <v>35</v>
      </c>
    </row>
    <row r="4" spans="1:2" x14ac:dyDescent="0.35">
      <c r="A4" t="s">
        <v>33</v>
      </c>
      <c r="B4" s="19">
        <v>45286</v>
      </c>
    </row>
    <row r="6" spans="1:2" x14ac:dyDescent="0.35">
      <c r="A6" s="20" t="s">
        <v>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CA903-69AC-436D-A708-690BE801F130}">
  <sheetPr codeName="Sheet228"/>
  <dimension ref="A1:AB52"/>
  <sheetViews>
    <sheetView topLeftCell="I1" workbookViewId="0">
      <selection activeCell="I1" sqref="I1"/>
    </sheetView>
  </sheetViews>
  <sheetFormatPr defaultRowHeight="14.5" x14ac:dyDescent="0.35"/>
  <cols>
    <col min="1" max="3" width="6.54296875" customWidth="1"/>
    <col min="4" max="4" width="4.81640625" customWidth="1"/>
    <col min="5" max="8" width="9.1796875" customWidth="1"/>
    <col min="9" max="10" width="6.26953125" customWidth="1"/>
    <col min="11" max="11" width="3.81640625" customWidth="1"/>
    <col min="12" max="12" width="18.26953125" customWidth="1"/>
    <col min="13" max="13" width="9.1796875" customWidth="1"/>
    <col min="14" max="14" width="2.26953125" customWidth="1"/>
    <col min="15" max="15" width="105.7265625" customWidth="1"/>
    <col min="16" max="16" width="9.1796875" customWidth="1"/>
    <col min="17" max="18" width="6.26953125" customWidth="1"/>
    <col min="19" max="19" width="5.1796875" customWidth="1"/>
    <col min="20" max="20" width="17.26953125" customWidth="1"/>
    <col min="21" max="21" width="9.1796875" customWidth="1"/>
    <col min="22" max="22" width="3.81640625" customWidth="1"/>
    <col min="23" max="23" width="8.1796875" customWidth="1"/>
    <col min="24" max="24" width="4.1796875" customWidth="1"/>
    <col min="25" max="25" width="8.1796875" customWidth="1"/>
    <col min="27" max="27" width="3.26953125" customWidth="1"/>
    <col min="28" max="28" width="29.81640625" customWidth="1"/>
  </cols>
  <sheetData>
    <row r="1" spans="1:28" x14ac:dyDescent="0.35">
      <c r="A1" s="1" t="s">
        <v>0</v>
      </c>
      <c r="I1" s="1" t="s">
        <v>1</v>
      </c>
      <c r="Q1" t="s">
        <v>1</v>
      </c>
      <c r="Y1" t="s">
        <v>1</v>
      </c>
    </row>
    <row r="2" spans="1:28" ht="15" customHeight="1" x14ac:dyDescent="0.35"/>
    <row r="3" spans="1:28" x14ac:dyDescent="0.35">
      <c r="A3" s="2" t="s">
        <v>2</v>
      </c>
      <c r="B3" s="2"/>
      <c r="C3" s="2"/>
      <c r="E3" s="2" t="s">
        <v>3</v>
      </c>
      <c r="F3" s="2"/>
      <c r="G3" s="2"/>
      <c r="I3" t="s">
        <v>2</v>
      </c>
      <c r="L3" t="s">
        <v>4</v>
      </c>
      <c r="Q3" t="s">
        <v>2</v>
      </c>
      <c r="T3" t="s">
        <v>4</v>
      </c>
      <c r="W3" t="s">
        <v>5</v>
      </c>
      <c r="Y3" t="s">
        <v>6</v>
      </c>
    </row>
    <row r="4" spans="1:28" ht="15" customHeight="1" x14ac:dyDescent="0.35">
      <c r="L4" s="3"/>
      <c r="M4" s="3"/>
      <c r="T4" s="3"/>
      <c r="U4" s="3"/>
    </row>
    <row r="5" spans="1:28" x14ac:dyDescent="0.35">
      <c r="A5" s="4" t="s">
        <v>7</v>
      </c>
      <c r="B5" s="4" t="s">
        <v>8</v>
      </c>
      <c r="C5" s="4" t="s">
        <v>9</v>
      </c>
      <c r="E5" s="4" t="str">
        <f>A5</f>
        <v>Score</v>
      </c>
      <c r="F5" s="4" t="s">
        <v>10</v>
      </c>
      <c r="G5" s="4" t="s">
        <v>11</v>
      </c>
      <c r="I5" s="4" t="s">
        <v>7</v>
      </c>
      <c r="J5" s="4" t="s">
        <v>8</v>
      </c>
      <c r="L5" t="s">
        <v>12</v>
      </c>
      <c r="M5">
        <f>M16/M17</f>
        <v>5.5</v>
      </c>
      <c r="O5" s="5" t="e" cm="1">
        <f t="array" aca="1" ref="O5" ca="1">FTEXT(M5)</f>
        <v>#NAME?</v>
      </c>
      <c r="Q5" s="4" t="s">
        <v>7</v>
      </c>
      <c r="R5" s="4" t="s">
        <v>8</v>
      </c>
      <c r="T5" t="s">
        <v>12</v>
      </c>
      <c r="U5">
        <f>U16/U17</f>
        <v>5.5</v>
      </c>
      <c r="W5" s="6" t="e">
        <f t="array" aca="1" ref="W5:W19" ca="1">Freq2RAW(Q6:Q12,R6:R12)</f>
        <v>#NAME?</v>
      </c>
      <c r="Y5" t="s">
        <v>13</v>
      </c>
      <c r="Z5" s="6" t="e">
        <f ca="1">KSSTAT(Q6:R12)</f>
        <v>#NAME?</v>
      </c>
      <c r="AB5" t="e" cm="1">
        <f t="array" aca="1" ref="AB5" ca="1">FTEXT(Z5)</f>
        <v>#NAME?</v>
      </c>
    </row>
    <row r="6" spans="1:28" x14ac:dyDescent="0.35">
      <c r="A6" s="9">
        <v>5</v>
      </c>
      <c r="B6">
        <v>1</v>
      </c>
      <c r="C6">
        <f>B6</f>
        <v>1</v>
      </c>
      <c r="E6" s="9">
        <f>A6</f>
        <v>5</v>
      </c>
      <c r="F6">
        <v>1</v>
      </c>
      <c r="G6">
        <f>B6-1</f>
        <v>0</v>
      </c>
      <c r="I6" s="9">
        <v>5</v>
      </c>
      <c r="J6">
        <v>1</v>
      </c>
      <c r="L6" t="s">
        <v>14</v>
      </c>
      <c r="M6">
        <f>M9/SQRT(M17)</f>
        <v>7.3029674334022132E-2</v>
      </c>
      <c r="O6" s="5" t="e" cm="1">
        <f t="array" aca="1" ref="O6" ca="1">FTEXT(M6)</f>
        <v>#NAME?</v>
      </c>
      <c r="Q6" s="9">
        <v>5</v>
      </c>
      <c r="R6">
        <v>1</v>
      </c>
      <c r="T6" t="s">
        <v>14</v>
      </c>
      <c r="U6">
        <f>U9/SQRT(U17)</f>
        <v>7.3029674334022132E-2</v>
      </c>
      <c r="W6" s="7" t="e">
        <f ca="1"/>
        <v>#NAME?</v>
      </c>
      <c r="Y6" t="s">
        <v>15</v>
      </c>
      <c r="Z6" s="10" t="e">
        <f ca="1">LPROB(Z5,SUM(R6:R12),,,,TRUE)</f>
        <v>#NAME?</v>
      </c>
      <c r="AB6" t="e" cm="1">
        <f t="array" aca="1" ref="AB6" ca="1">FTEXT(Z6)</f>
        <v>#NAME?</v>
      </c>
    </row>
    <row r="7" spans="1:28" x14ac:dyDescent="0.35">
      <c r="A7" s="9">
        <v>5.0999999999999996</v>
      </c>
      <c r="B7">
        <v>1</v>
      </c>
      <c r="C7">
        <f t="shared" ref="C7:C12" si="0">B7+C6</f>
        <v>2</v>
      </c>
      <c r="E7" s="9">
        <f t="shared" ref="E7:E20" si="1">IF(G6=0,INDEX($A$27:$A$33,F6+1),E6)</f>
        <v>5.0999999999999996</v>
      </c>
      <c r="F7">
        <f>IF(G6=0,F6+1,F6)</f>
        <v>2</v>
      </c>
      <c r="G7">
        <f t="shared" ref="G7:G20" si="2">IF(G6=0,INDEX($B$27:$B$33,F7)-1,G6-1)</f>
        <v>0</v>
      </c>
      <c r="I7" s="9">
        <v>5.0999999999999996</v>
      </c>
      <c r="J7">
        <v>1</v>
      </c>
      <c r="L7" t="s">
        <v>16</v>
      </c>
      <c r="M7" t="e" cm="1">
        <f t="array" aca="1" ref="M7" ca="1">MEDIAN_FREQ(I6:I12,J6:J12)</f>
        <v>#NAME?</v>
      </c>
      <c r="O7" s="5" t="e" cm="1">
        <f t="array" aca="1" ref="O7" ca="1">FTEXT(M7)</f>
        <v>#NAME?</v>
      </c>
      <c r="Q7" s="9">
        <v>5.0999999999999996</v>
      </c>
      <c r="R7">
        <v>1</v>
      </c>
      <c r="T7" t="s">
        <v>16</v>
      </c>
      <c r="U7" t="e">
        <f ca="1">MEDIAN_FREQ(Q6:Q12,R6:R12)</f>
        <v>#NAME?</v>
      </c>
      <c r="W7" s="7" t="e">
        <f ca="1"/>
        <v>#NAME?</v>
      </c>
    </row>
    <row r="8" spans="1:28" x14ac:dyDescent="0.35">
      <c r="A8" s="9">
        <v>5.2</v>
      </c>
      <c r="B8">
        <v>3</v>
      </c>
      <c r="C8">
        <f t="shared" si="0"/>
        <v>5</v>
      </c>
      <c r="E8" s="9">
        <f t="shared" si="1"/>
        <v>5.2</v>
      </c>
      <c r="F8">
        <f t="shared" ref="F8:F20" si="3">IF(G7=0,F7+1,F7)</f>
        <v>3</v>
      </c>
      <c r="G8">
        <f t="shared" si="2"/>
        <v>2</v>
      </c>
      <c r="I8" s="9">
        <v>5.2</v>
      </c>
      <c r="J8">
        <v>3</v>
      </c>
      <c r="L8" t="s">
        <v>17</v>
      </c>
      <c r="M8">
        <f>IF(COUNTIF(J6:J12,MAX(J6:J12))&gt;1,#N/A,SUMIF(J6:J12,MAX(J6:J12),I6:I12))</f>
        <v>5.7</v>
      </c>
      <c r="O8" s="5" t="e" cm="1">
        <f t="array" aca="1" ref="O8" ca="1">FTEXT(M8)</f>
        <v>#NAME?</v>
      </c>
      <c r="Q8" s="9">
        <v>5.2</v>
      </c>
      <c r="R8">
        <v>3</v>
      </c>
      <c r="T8" t="s">
        <v>17</v>
      </c>
      <c r="U8">
        <f>IF(COUNTIF(R6:R12,MAX(R6:R12))&gt;1,#N/A,SUMIF(R6:R12,MAX(R6:R12),Q6:Q12))</f>
        <v>5.7</v>
      </c>
      <c r="W8" s="7" t="e">
        <f ca="1"/>
        <v>#NAME?</v>
      </c>
    </row>
    <row r="9" spans="1:28" x14ac:dyDescent="0.35">
      <c r="A9" s="9">
        <v>5.5</v>
      </c>
      <c r="B9">
        <v>2</v>
      </c>
      <c r="C9">
        <f t="shared" si="0"/>
        <v>7</v>
      </c>
      <c r="E9" s="9">
        <f t="shared" si="1"/>
        <v>5.2</v>
      </c>
      <c r="F9">
        <f t="shared" si="3"/>
        <v>3</v>
      </c>
      <c r="G9">
        <f t="shared" si="2"/>
        <v>1</v>
      </c>
      <c r="I9" s="9">
        <v>5.5</v>
      </c>
      <c r="J9">
        <v>2</v>
      </c>
      <c r="L9" t="s">
        <v>18</v>
      </c>
      <c r="M9">
        <f>SQRT(M10)</f>
        <v>0.28284271247461895</v>
      </c>
      <c r="O9" s="5" t="e" cm="1">
        <f t="array" aca="1" ref="O9" ca="1">FTEXT(M9)</f>
        <v>#NAME?</v>
      </c>
      <c r="Q9" s="9">
        <v>5.5</v>
      </c>
      <c r="R9">
        <v>2</v>
      </c>
      <c r="T9" t="s">
        <v>18</v>
      </c>
      <c r="U9">
        <f>SQRT(U10)</f>
        <v>0.28284271247461895</v>
      </c>
      <c r="W9" s="7" t="e">
        <f ca="1"/>
        <v>#NAME?</v>
      </c>
    </row>
    <row r="10" spans="1:28" x14ac:dyDescent="0.35">
      <c r="A10" s="9">
        <v>5.6</v>
      </c>
      <c r="B10">
        <v>1</v>
      </c>
      <c r="C10">
        <f t="shared" si="0"/>
        <v>8</v>
      </c>
      <c r="E10" s="9">
        <f t="shared" si="1"/>
        <v>5.2</v>
      </c>
      <c r="F10">
        <f t="shared" si="3"/>
        <v>3</v>
      </c>
      <c r="G10">
        <f t="shared" si="2"/>
        <v>0</v>
      </c>
      <c r="I10" s="9">
        <v>5.6</v>
      </c>
      <c r="J10">
        <v>1</v>
      </c>
      <c r="L10" t="s">
        <v>19</v>
      </c>
      <c r="M10">
        <f>SUMPRODUCT((I6:I12-M5)^2,J6:J12)/(M17-1)</f>
        <v>7.9999999999999974E-2</v>
      </c>
      <c r="O10" s="5" t="e" cm="1">
        <f t="array" aca="1" ref="O10" ca="1">FTEXT(M10)</f>
        <v>#NAME?</v>
      </c>
      <c r="Q10" s="9">
        <v>5.6</v>
      </c>
      <c r="R10">
        <v>1</v>
      </c>
      <c r="T10" t="s">
        <v>19</v>
      </c>
      <c r="U10">
        <f>SUMPRODUCT((Q6:Q12-U5)^2,R6:R12)/(U17-1)</f>
        <v>7.9999999999999974E-2</v>
      </c>
      <c r="W10" s="7" t="e">
        <f ca="1"/>
        <v>#NAME?</v>
      </c>
    </row>
    <row r="11" spans="1:28" x14ac:dyDescent="0.35">
      <c r="A11" s="9">
        <v>5.7</v>
      </c>
      <c r="B11">
        <v>4</v>
      </c>
      <c r="C11">
        <f t="shared" si="0"/>
        <v>12</v>
      </c>
      <c r="E11" s="9">
        <f t="shared" si="1"/>
        <v>5.5</v>
      </c>
      <c r="F11">
        <f t="shared" si="3"/>
        <v>4</v>
      </c>
      <c r="G11">
        <f t="shared" si="2"/>
        <v>1</v>
      </c>
      <c r="I11" s="9">
        <v>5.7</v>
      </c>
      <c r="J11">
        <v>4</v>
      </c>
      <c r="L11" t="s">
        <v>20</v>
      </c>
      <c r="M11">
        <f>M17*(M17+1)*SUMPRODUCT((I6:I12-M5)^4,J6:J12)/((M17-1)*(M17-2)*(M17-3)*M10^2)-3*(M17-1)^2/((M17-2)*(M17-3))</f>
        <v>-1.3104395604395593</v>
      </c>
      <c r="O11" s="5" t="e" cm="1">
        <f t="array" aca="1" ref="O11" ca="1">FTEXT(M11)</f>
        <v>#NAME?</v>
      </c>
      <c r="Q11" s="9">
        <v>5.7</v>
      </c>
      <c r="R11">
        <v>4</v>
      </c>
      <c r="T11" t="s">
        <v>20</v>
      </c>
      <c r="U11">
        <f>U17*(U17+1)*SUMPRODUCT((Q6:Q12-U5)^4,R6:R12)/((U17-1)*(U17-2)*(U17-3)*U10^2)-3*(U17-1)^2/((U17-2)*(U17-3))</f>
        <v>-1.3104395604395593</v>
      </c>
      <c r="W11" s="7" t="e">
        <f ca="1"/>
        <v>#NAME?</v>
      </c>
    </row>
    <row r="12" spans="1:28" x14ac:dyDescent="0.35">
      <c r="A12" s="11">
        <v>5.8</v>
      </c>
      <c r="B12" s="3">
        <v>3</v>
      </c>
      <c r="C12" s="3">
        <f t="shared" si="0"/>
        <v>15</v>
      </c>
      <c r="E12" s="9">
        <f t="shared" si="1"/>
        <v>5.5</v>
      </c>
      <c r="F12">
        <f t="shared" si="3"/>
        <v>4</v>
      </c>
      <c r="G12">
        <f t="shared" si="2"/>
        <v>0</v>
      </c>
      <c r="I12" s="11">
        <v>5.8</v>
      </c>
      <c r="J12" s="3">
        <v>3</v>
      </c>
      <c r="L12" t="s">
        <v>21</v>
      </c>
      <c r="M12">
        <f>M17*SUMPRODUCT((I6:I12-M5)^3,J6:J12)/((M17-1)*(M17-2)*M9^3)</f>
        <v>-0.56821080631061915</v>
      </c>
      <c r="O12" s="5" t="e" cm="1">
        <f t="array" aca="1" ref="O12" ca="1">FTEXT(M12)</f>
        <v>#NAME?</v>
      </c>
      <c r="Q12" s="11">
        <v>5.8</v>
      </c>
      <c r="R12" s="3">
        <v>3</v>
      </c>
      <c r="T12" t="s">
        <v>21</v>
      </c>
      <c r="U12">
        <f>U17*SUMPRODUCT((Q6:Q12-U5)^3,R6:R12)/((U17-1)*(U17-2)*U9^3)</f>
        <v>-0.56821080631061915</v>
      </c>
      <c r="W12" s="7" t="e">
        <f ca="1"/>
        <v>#NAME?</v>
      </c>
    </row>
    <row r="13" spans="1:28" x14ac:dyDescent="0.35">
      <c r="E13" s="9">
        <f t="shared" si="1"/>
        <v>5.6</v>
      </c>
      <c r="F13">
        <f t="shared" si="3"/>
        <v>5</v>
      </c>
      <c r="G13">
        <f t="shared" si="2"/>
        <v>0</v>
      </c>
      <c r="L13" t="s">
        <v>22</v>
      </c>
      <c r="M13" s="9">
        <f>M14-M15</f>
        <v>0.79999999999999982</v>
      </c>
      <c r="O13" s="5" t="e" cm="1">
        <f t="array" aca="1" ref="O13" ca="1">FTEXT(M13)</f>
        <v>#NAME?</v>
      </c>
      <c r="T13" t="s">
        <v>22</v>
      </c>
      <c r="U13" s="9">
        <f>U14-U15</f>
        <v>0.79999999999999982</v>
      </c>
      <c r="W13" s="7" t="e">
        <f ca="1"/>
        <v>#NAME?</v>
      </c>
    </row>
    <row r="14" spans="1:28" x14ac:dyDescent="0.35">
      <c r="E14" s="9">
        <f t="shared" si="1"/>
        <v>5.7</v>
      </c>
      <c r="F14">
        <f t="shared" si="3"/>
        <v>6</v>
      </c>
      <c r="G14">
        <f t="shared" si="2"/>
        <v>3</v>
      </c>
      <c r="L14" t="s">
        <v>23</v>
      </c>
      <c r="M14" s="9">
        <f>MAX(I6:I12)</f>
        <v>5.8</v>
      </c>
      <c r="N14" s="9"/>
      <c r="O14" s="5" t="e" cm="1">
        <f t="array" aca="1" ref="O14" ca="1">FTEXT(M14)</f>
        <v>#NAME?</v>
      </c>
      <c r="T14" t="s">
        <v>23</v>
      </c>
      <c r="U14" s="9">
        <f>MAX(Q6:Q12)</f>
        <v>5.8</v>
      </c>
      <c r="W14" s="7" t="e">
        <f ca="1"/>
        <v>#NAME?</v>
      </c>
    </row>
    <row r="15" spans="1:28" x14ac:dyDescent="0.35">
      <c r="E15" s="9">
        <f t="shared" si="1"/>
        <v>5.7</v>
      </c>
      <c r="F15">
        <f t="shared" si="3"/>
        <v>6</v>
      </c>
      <c r="G15">
        <f t="shared" si="2"/>
        <v>2</v>
      </c>
      <c r="L15" t="s">
        <v>24</v>
      </c>
      <c r="M15" s="9">
        <f>MIN(I6:I12)</f>
        <v>5</v>
      </c>
      <c r="N15" s="9"/>
      <c r="O15" s="5" t="e" cm="1">
        <f t="array" aca="1" ref="O15" ca="1">FTEXT(M15)</f>
        <v>#NAME?</v>
      </c>
      <c r="T15" t="s">
        <v>24</v>
      </c>
      <c r="U15" s="9">
        <f>MIN(Q6:Q12)</f>
        <v>5</v>
      </c>
      <c r="W15" s="7" t="e">
        <f ca="1"/>
        <v>#NAME?</v>
      </c>
    </row>
    <row r="16" spans="1:28" x14ac:dyDescent="0.35">
      <c r="E16" s="9">
        <f t="shared" si="1"/>
        <v>5.7</v>
      </c>
      <c r="F16">
        <f t="shared" si="3"/>
        <v>6</v>
      </c>
      <c r="G16">
        <f t="shared" si="2"/>
        <v>1</v>
      </c>
      <c r="L16" t="s">
        <v>25</v>
      </c>
      <c r="M16">
        <f>SUMPRODUCT(I6:I12,J6:J12)</f>
        <v>82.5</v>
      </c>
      <c r="O16" s="5" t="e" cm="1">
        <f t="array" aca="1" ref="O16" ca="1">FTEXT(M16)</f>
        <v>#NAME?</v>
      </c>
      <c r="T16" t="s">
        <v>25</v>
      </c>
      <c r="U16">
        <f>SUMPRODUCT(Q6:Q12,R6:R12)</f>
        <v>82.5</v>
      </c>
      <c r="W16" s="7" t="e">
        <f ca="1"/>
        <v>#NAME?</v>
      </c>
    </row>
    <row r="17" spans="1:23" x14ac:dyDescent="0.35">
      <c r="E17" s="9">
        <f t="shared" si="1"/>
        <v>5.7</v>
      </c>
      <c r="F17">
        <f t="shared" si="3"/>
        <v>6</v>
      </c>
      <c r="G17">
        <f t="shared" si="2"/>
        <v>0</v>
      </c>
      <c r="L17" t="s">
        <v>11</v>
      </c>
      <c r="M17">
        <f>SUM(J6:J12)</f>
        <v>15</v>
      </c>
      <c r="O17" s="5" t="e" cm="1">
        <f t="array" aca="1" ref="O17" ca="1">FTEXT(M17)</f>
        <v>#NAME?</v>
      </c>
      <c r="T17" t="s">
        <v>11</v>
      </c>
      <c r="U17">
        <f>SUM(R6:R12)</f>
        <v>15</v>
      </c>
      <c r="W17" s="7" t="e">
        <f ca="1"/>
        <v>#NAME?</v>
      </c>
    </row>
    <row r="18" spans="1:23" x14ac:dyDescent="0.35">
      <c r="E18" s="9">
        <f t="shared" si="1"/>
        <v>5.8</v>
      </c>
      <c r="F18">
        <f t="shared" si="3"/>
        <v>7</v>
      </c>
      <c r="G18">
        <f t="shared" si="2"/>
        <v>2</v>
      </c>
      <c r="L18" t="s">
        <v>26</v>
      </c>
      <c r="M18">
        <f t="array" ref="M18">PRODUCT(I6:I12^J6:J12)^(1/M17)</f>
        <v>5.493086880815456</v>
      </c>
      <c r="O18" s="5" t="e" cm="1">
        <f t="array" aca="1" ref="O18" ca="1">FTEXT(M18)</f>
        <v>#NAME?</v>
      </c>
      <c r="T18" t="s">
        <v>26</v>
      </c>
      <c r="U18">
        <f t="array" ref="U18">PRODUCT(Q6:Q12^R6:R12)^(1/U17)</f>
        <v>5.493086880815456</v>
      </c>
      <c r="W18" s="7" t="e">
        <f ca="1"/>
        <v>#NAME?</v>
      </c>
    </row>
    <row r="19" spans="1:23" x14ac:dyDescent="0.35">
      <c r="E19" s="9">
        <f t="shared" si="1"/>
        <v>5.8</v>
      </c>
      <c r="F19">
        <f t="shared" si="3"/>
        <v>7</v>
      </c>
      <c r="G19">
        <f t="shared" si="2"/>
        <v>1</v>
      </c>
      <c r="L19" t="s">
        <v>27</v>
      </c>
      <c r="M19">
        <f>M17/SUMPRODUCT(1/I6:I12*J6:J12)</f>
        <v>5.4860552296314848</v>
      </c>
      <c r="O19" s="5" t="e" cm="1">
        <f t="array" aca="1" ref="O19" ca="1">FTEXT(M19)</f>
        <v>#NAME?</v>
      </c>
      <c r="T19" t="s">
        <v>27</v>
      </c>
      <c r="U19">
        <f>U17/SUMPRODUCT(1/Q6:Q12*R6:R12)</f>
        <v>5.4860552296314848</v>
      </c>
      <c r="W19" s="8" t="e">
        <f ca="1"/>
        <v>#NAME?</v>
      </c>
    </row>
    <row r="20" spans="1:23" x14ac:dyDescent="0.35">
      <c r="E20" s="11">
        <f t="shared" si="1"/>
        <v>5.8</v>
      </c>
      <c r="F20" s="3">
        <f t="shared" si="3"/>
        <v>7</v>
      </c>
      <c r="G20" s="3">
        <f t="shared" si="2"/>
        <v>0</v>
      </c>
      <c r="L20" t="s">
        <v>28</v>
      </c>
      <c r="M20">
        <f>SUMPRODUCT(ABS(I6:I12-M5),J6:J12)/M17</f>
        <v>0.23999999999999996</v>
      </c>
      <c r="O20" s="5" t="e" cm="1">
        <f t="array" aca="1" ref="O20" ca="1">FTEXT(M20)</f>
        <v>#NAME?</v>
      </c>
      <c r="T20" t="s">
        <v>28</v>
      </c>
      <c r="U20">
        <f>SUMPRODUCT(ABS(Q6:Q12-U5),R6:R12)/U17</f>
        <v>0.23999999999999996</v>
      </c>
    </row>
    <row r="21" spans="1:23" x14ac:dyDescent="0.35">
      <c r="L21" t="s">
        <v>29</v>
      </c>
      <c r="M21" t="e" cm="1">
        <f t="array" aca="1" ref="M21" ca="1">MAD_FREQ(I6:I12,J6:J12)</f>
        <v>#NAME?</v>
      </c>
      <c r="O21" s="5" t="e" cm="1">
        <f t="array" aca="1" ref="O21" ca="1">FTEXT(M21)</f>
        <v>#NAME?</v>
      </c>
      <c r="T21" t="s">
        <v>29</v>
      </c>
      <c r="U21" t="e">
        <f ca="1">MAD_FREQ(Q6:Q12,R6:R12)</f>
        <v>#NAME?</v>
      </c>
    </row>
    <row r="22" spans="1:23" x14ac:dyDescent="0.35">
      <c r="A22" s="1" t="s">
        <v>30</v>
      </c>
      <c r="L22" s="3" t="s">
        <v>31</v>
      </c>
      <c r="M22" s="3" t="e" cm="1">
        <f t="array" aca="1" ref="M22" ca="1">IQR_FREQ(I6:I12,J6:J12)</f>
        <v>#NAME?</v>
      </c>
      <c r="O22" s="5" t="e" cm="1">
        <f t="array" aca="1" ref="O22" ca="1">FTEXT(M22)</f>
        <v>#NAME?</v>
      </c>
      <c r="T22" s="3" t="s">
        <v>31</v>
      </c>
      <c r="U22" s="3" t="e">
        <f ca="1">IQR_FREQ(Q6:Q12,R6:R12,FALSE)</f>
        <v>#NAME?</v>
      </c>
    </row>
    <row r="23" spans="1:23" x14ac:dyDescent="0.35">
      <c r="O23" s="5"/>
    </row>
    <row r="24" spans="1:23" x14ac:dyDescent="0.35">
      <c r="A24" s="2" t="s">
        <v>2</v>
      </c>
      <c r="B24" s="2"/>
      <c r="C24" s="2"/>
      <c r="L24" s="12" t="s">
        <v>12</v>
      </c>
      <c r="M24" s="12" t="e" cm="1">
        <f t="array" aca="1" ref="M24" ca="1">MEAN(I6:I12,J6:J12)</f>
        <v>#NAME?</v>
      </c>
      <c r="O24" s="5" t="e" cm="1">
        <f t="array" aca="1" ref="O24" ca="1">FTEXT(M24)</f>
        <v>#NAME?</v>
      </c>
    </row>
    <row r="25" spans="1:23" x14ac:dyDescent="0.35">
      <c r="L25" t="s">
        <v>16</v>
      </c>
      <c r="M25" t="e" cm="1">
        <f t="array" aca="1" ref="M25" ca="1">MED(I6:I12,J6:J12)</f>
        <v>#NAME?</v>
      </c>
      <c r="O25" s="5" t="e" cm="1">
        <f t="array" aca="1" ref="O25" ca="1">FTEXT(M25)</f>
        <v>#NAME?</v>
      </c>
    </row>
    <row r="26" spans="1:23" x14ac:dyDescent="0.35">
      <c r="A26" s="13" t="s">
        <v>7</v>
      </c>
      <c r="B26" s="4" t="s">
        <v>8</v>
      </c>
      <c r="C26" s="14" t="s">
        <v>9</v>
      </c>
      <c r="L26" s="3" t="s">
        <v>29</v>
      </c>
      <c r="M26" s="3" t="e">
        <f t="array" aca="1" ref="M26" ca="1">MED(ABS(I6:I12-MED(I6:I12,J6:J12)),J6:J12)</f>
        <v>#NAME?</v>
      </c>
      <c r="O26" s="5" t="e" cm="1">
        <f t="array" aca="1" ref="O26" ca="1">FTEXT(M26)</f>
        <v>#NAME?</v>
      </c>
    </row>
    <row r="27" spans="1:23" x14ac:dyDescent="0.35">
      <c r="A27" s="15">
        <v>5</v>
      </c>
      <c r="B27">
        <v>1</v>
      </c>
      <c r="C27" s="16">
        <f>B27</f>
        <v>1</v>
      </c>
      <c r="O27" s="5"/>
    </row>
    <row r="28" spans="1:23" x14ac:dyDescent="0.35">
      <c r="A28" s="15">
        <v>5.0999999999999996</v>
      </c>
      <c r="B28">
        <v>1</v>
      </c>
      <c r="C28" s="16">
        <f>B28+C27</f>
        <v>2</v>
      </c>
      <c r="L28" s="12" t="s">
        <v>16</v>
      </c>
      <c r="M28" s="12" t="e">
        <f ca="1">MEDIAN(Freq2RAW(I6:I12,J6:J12))</f>
        <v>#NAME?</v>
      </c>
      <c r="O28" s="5" t="e" cm="1">
        <f t="array" aca="1" ref="O28" ca="1">FTEXT(M28)</f>
        <v>#NAME?</v>
      </c>
    </row>
    <row r="29" spans="1:23" x14ac:dyDescent="0.35">
      <c r="A29" s="15">
        <v>5.2</v>
      </c>
      <c r="B29">
        <v>3</v>
      </c>
      <c r="C29" s="16">
        <f>B29+C28</f>
        <v>5</v>
      </c>
      <c r="L29" t="s">
        <v>29</v>
      </c>
      <c r="M29" t="e" cm="1">
        <f t="array" aca="1" ref="M29" ca="1">MAD(Freq2RAW(I6:I12,J6:J12))</f>
        <v>#NAME?</v>
      </c>
      <c r="O29" s="5" t="e" cm="1">
        <f t="array" aca="1" ref="O29" ca="1">FTEXT(M29)</f>
        <v>#NAME?</v>
      </c>
    </row>
    <row r="30" spans="1:23" x14ac:dyDescent="0.35">
      <c r="A30" s="15">
        <v>5.5</v>
      </c>
      <c r="B30">
        <v>2</v>
      </c>
      <c r="C30" s="16">
        <f>B30+C29</f>
        <v>7</v>
      </c>
      <c r="L30" s="3" t="s">
        <v>31</v>
      </c>
      <c r="M30" s="3" t="e" cm="1">
        <f t="array" aca="1" ref="M30" ca="1">IQR(Freq2RAW(I6:I12,J6:J12))</f>
        <v>#NAME?</v>
      </c>
      <c r="O30" s="5" t="e" cm="1">
        <f t="array" aca="1" ref="O30" ca="1">FTEXT(M30)</f>
        <v>#NAME?</v>
      </c>
    </row>
    <row r="31" spans="1:23" x14ac:dyDescent="0.35">
      <c r="A31" s="15">
        <v>5.6</v>
      </c>
      <c r="B31">
        <v>1</v>
      </c>
      <c r="C31" s="16">
        <f>B31+C30</f>
        <v>8</v>
      </c>
    </row>
    <row r="32" spans="1:23" x14ac:dyDescent="0.35">
      <c r="A32" s="15">
        <v>5.7</v>
      </c>
      <c r="B32">
        <v>4</v>
      </c>
      <c r="C32" s="16">
        <f>B32+C31</f>
        <v>12</v>
      </c>
    </row>
    <row r="33" spans="1:3" x14ac:dyDescent="0.35">
      <c r="A33" s="17">
        <v>5.8</v>
      </c>
      <c r="B33" s="3">
        <v>3</v>
      </c>
      <c r="C33" s="18" t="e">
        <f>B33+#REF!</f>
        <v>#REF!</v>
      </c>
    </row>
    <row r="35" spans="1:3" x14ac:dyDescent="0.35">
      <c r="A35" s="2" t="s">
        <v>3</v>
      </c>
      <c r="B35" s="2"/>
      <c r="C35" s="2"/>
    </row>
    <row r="37" spans="1:3" x14ac:dyDescent="0.35">
      <c r="A37" s="13" t="str">
        <f>A26</f>
        <v>Score</v>
      </c>
      <c r="B37" s="4" t="s">
        <v>10</v>
      </c>
      <c r="C37" s="14" t="s">
        <v>11</v>
      </c>
    </row>
    <row r="38" spans="1:3" x14ac:dyDescent="0.35">
      <c r="A38" s="15">
        <f>A27</f>
        <v>5</v>
      </c>
      <c r="B38">
        <f>ROW(A27)</f>
        <v>27</v>
      </c>
      <c r="C38" s="16">
        <f>B27-1</f>
        <v>0</v>
      </c>
    </row>
    <row r="39" spans="1:3" x14ac:dyDescent="0.35">
      <c r="A39" s="15">
        <f t="shared" ref="A39:A52" ca="1" si="4">INDIRECT("R"&amp;B39&amp;"C"&amp;COLUMN(A39),FALSE)</f>
        <v>5.0999999999999996</v>
      </c>
      <c r="B39">
        <f t="shared" ref="B39:B52" si="5">IF(C38=0,B38+1,B38)</f>
        <v>28</v>
      </c>
      <c r="C39" s="16">
        <f t="shared" ref="C39:C52" ca="1" si="6">IF(C38=0,INDIRECT("R"&amp;B39&amp;"C"&amp;COLUMN(B39),FALSE)-1,C38-1)</f>
        <v>0</v>
      </c>
    </row>
    <row r="40" spans="1:3" x14ac:dyDescent="0.35">
      <c r="A40" s="15">
        <f t="shared" ca="1" si="4"/>
        <v>5.2</v>
      </c>
      <c r="B40">
        <f t="shared" ca="1" si="5"/>
        <v>29</v>
      </c>
      <c r="C40" s="16">
        <f t="shared" ca="1" si="6"/>
        <v>2</v>
      </c>
    </row>
    <row r="41" spans="1:3" x14ac:dyDescent="0.35">
      <c r="A41" s="15">
        <f t="shared" ca="1" si="4"/>
        <v>5.2</v>
      </c>
      <c r="B41">
        <f t="shared" ca="1" si="5"/>
        <v>29</v>
      </c>
      <c r="C41" s="16">
        <f t="shared" ca="1" si="6"/>
        <v>1</v>
      </c>
    </row>
    <row r="42" spans="1:3" x14ac:dyDescent="0.35">
      <c r="A42" s="15">
        <f t="shared" ca="1" si="4"/>
        <v>5.2</v>
      </c>
      <c r="B42">
        <f t="shared" ca="1" si="5"/>
        <v>29</v>
      </c>
      <c r="C42" s="16">
        <f t="shared" ca="1" si="6"/>
        <v>0</v>
      </c>
    </row>
    <row r="43" spans="1:3" x14ac:dyDescent="0.35">
      <c r="A43" s="15">
        <f t="shared" ca="1" si="4"/>
        <v>5.5</v>
      </c>
      <c r="B43">
        <f t="shared" ca="1" si="5"/>
        <v>30</v>
      </c>
      <c r="C43" s="16">
        <f t="shared" ca="1" si="6"/>
        <v>1</v>
      </c>
    </row>
    <row r="44" spans="1:3" x14ac:dyDescent="0.35">
      <c r="A44" s="15">
        <f t="shared" ca="1" si="4"/>
        <v>5.5</v>
      </c>
      <c r="B44">
        <f t="shared" ca="1" si="5"/>
        <v>30</v>
      </c>
      <c r="C44" s="16">
        <f t="shared" ca="1" si="6"/>
        <v>0</v>
      </c>
    </row>
    <row r="45" spans="1:3" x14ac:dyDescent="0.35">
      <c r="A45" s="15">
        <f t="shared" ca="1" si="4"/>
        <v>5.6</v>
      </c>
      <c r="B45">
        <f t="shared" ca="1" si="5"/>
        <v>31</v>
      </c>
      <c r="C45" s="16">
        <f t="shared" ca="1" si="6"/>
        <v>0</v>
      </c>
    </row>
    <row r="46" spans="1:3" x14ac:dyDescent="0.35">
      <c r="A46" s="15">
        <f t="shared" ca="1" si="4"/>
        <v>5.7</v>
      </c>
      <c r="B46">
        <f t="shared" ca="1" si="5"/>
        <v>32</v>
      </c>
      <c r="C46" s="16">
        <f t="shared" ca="1" si="6"/>
        <v>3</v>
      </c>
    </row>
    <row r="47" spans="1:3" x14ac:dyDescent="0.35">
      <c r="A47" s="15">
        <f t="shared" ca="1" si="4"/>
        <v>5.7</v>
      </c>
      <c r="B47">
        <f t="shared" ca="1" si="5"/>
        <v>32</v>
      </c>
      <c r="C47" s="16">
        <f t="shared" ca="1" si="6"/>
        <v>2</v>
      </c>
    </row>
    <row r="48" spans="1:3" x14ac:dyDescent="0.35">
      <c r="A48" s="15">
        <f t="shared" ca="1" si="4"/>
        <v>5.7</v>
      </c>
      <c r="B48">
        <f t="shared" ca="1" si="5"/>
        <v>32</v>
      </c>
      <c r="C48" s="16">
        <f t="shared" ca="1" si="6"/>
        <v>1</v>
      </c>
    </row>
    <row r="49" spans="1:3" x14ac:dyDescent="0.35">
      <c r="A49" s="15">
        <f t="shared" ca="1" si="4"/>
        <v>5.7</v>
      </c>
      <c r="B49">
        <f t="shared" ca="1" si="5"/>
        <v>32</v>
      </c>
      <c r="C49" s="16">
        <f t="shared" ca="1" si="6"/>
        <v>0</v>
      </c>
    </row>
    <row r="50" spans="1:3" x14ac:dyDescent="0.35">
      <c r="A50" s="15">
        <f t="shared" ca="1" si="4"/>
        <v>5.8</v>
      </c>
      <c r="B50">
        <f t="shared" ca="1" si="5"/>
        <v>33</v>
      </c>
      <c r="C50" s="16">
        <f t="shared" ca="1" si="6"/>
        <v>2</v>
      </c>
    </row>
    <row r="51" spans="1:3" x14ac:dyDescent="0.35">
      <c r="A51" s="15">
        <f t="shared" ca="1" si="4"/>
        <v>5.8</v>
      </c>
      <c r="B51">
        <f t="shared" ca="1" si="5"/>
        <v>33</v>
      </c>
      <c r="C51" s="16">
        <f t="shared" ca="1" si="6"/>
        <v>1</v>
      </c>
    </row>
    <row r="52" spans="1:3" x14ac:dyDescent="0.35">
      <c r="A52" s="17">
        <f t="shared" ca="1" si="4"/>
        <v>5.8</v>
      </c>
      <c r="B52" s="3">
        <f t="shared" ca="1" si="5"/>
        <v>33</v>
      </c>
      <c r="C52" s="18">
        <f t="shared" ca="1" si="6"/>
        <v>0</v>
      </c>
    </row>
  </sheetData>
  <mergeCells count="4">
    <mergeCell ref="A3:C3"/>
    <mergeCell ref="E3:G3"/>
    <mergeCell ref="A24:C24"/>
    <mergeCell ref="A35:C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Freq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2023-12-26T13:05:28Z</dcterms:created>
  <dcterms:modified xsi:type="dcterms:W3CDTF">2023-12-26T13:10:19Z</dcterms:modified>
</cp:coreProperties>
</file>