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0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D4BBBBFE-D624-4568-BAE1-223FA35AD2F5}" xr6:coauthVersionLast="47" xr6:coauthVersionMax="47" xr10:uidLastSave="{00000000-0000-0000-0000-000000000000}"/>
  <bookViews>
    <workbookView xWindow="-110" yWindow="-110" windowWidth="19420" windowHeight="10300" xr2:uid="{5F978BC5-5E6F-4A0D-90A3-0C314725945A}"/>
  </bookViews>
  <sheets>
    <sheet name="Title" sheetId="7" r:id="rId1"/>
    <sheet name="Base" sheetId="1" r:id="rId2"/>
    <sheet name="MoM 1" sheetId="2" r:id="rId3"/>
    <sheet name="MoM 2" sheetId="3" r:id="rId4"/>
    <sheet name="MLE 1" sheetId="4" r:id="rId5"/>
    <sheet name="MLE 2" sheetId="6" r:id="rId6"/>
  </sheets>
  <definedNames>
    <definedName name="solver_adj" localSheetId="4" hidden="1">'MLE 1'!$E$7:$E$9</definedName>
    <definedName name="solver_adj" localSheetId="5" hidden="1">'MLE 2'!$E$7:$E$9</definedName>
    <definedName name="solver_adj" localSheetId="2" hidden="1">'MoM 1'!$E$7:$E$9</definedName>
    <definedName name="solver_adj" localSheetId="3" hidden="1">'MoM 2'!$E$7:$E$9</definedName>
    <definedName name="solver_cvg" localSheetId="4" hidden="1">0.0001</definedName>
    <definedName name="solver_cvg" localSheetId="5" hidden="1">0.0001</definedName>
    <definedName name="solver_cvg" localSheetId="2" hidden="1">0.0001</definedName>
    <definedName name="solver_cvg" localSheetId="3" hidden="1">0.0001</definedName>
    <definedName name="solver_drv" localSheetId="4" hidden="1">1</definedName>
    <definedName name="solver_drv" localSheetId="5" hidden="1">1</definedName>
    <definedName name="solver_drv" localSheetId="2" hidden="1">1</definedName>
    <definedName name="solver_drv" localSheetId="3" hidden="1">1</definedName>
    <definedName name="solver_eng" localSheetId="4" hidden="1">1</definedName>
    <definedName name="solver_eng" localSheetId="5" hidden="1">1</definedName>
    <definedName name="solver_eng" localSheetId="2" hidden="1">1</definedName>
    <definedName name="solver_eng" localSheetId="3" hidden="1">1</definedName>
    <definedName name="solver_est" localSheetId="4" hidden="1">1</definedName>
    <definedName name="solver_est" localSheetId="5" hidden="1">1</definedName>
    <definedName name="solver_est" localSheetId="2" hidden="1">1</definedName>
    <definedName name="solver_est" localSheetId="3" hidden="1">1</definedName>
    <definedName name="solver_itr" localSheetId="4" hidden="1">2147483647</definedName>
    <definedName name="solver_itr" localSheetId="5" hidden="1">2147483647</definedName>
    <definedName name="solver_itr" localSheetId="2" hidden="1">2147483647</definedName>
    <definedName name="solver_itr" localSheetId="3" hidden="1">2147483647</definedName>
    <definedName name="solver_lhs1" localSheetId="5" hidden="1">'MLE 2'!$E$7</definedName>
    <definedName name="solver_lhs1" localSheetId="3" hidden="1">'MoM 2'!$E$7</definedName>
    <definedName name="solver_lhs2" localSheetId="5" hidden="1">'MLE 2'!$E$7</definedName>
    <definedName name="solver_lhs2" localSheetId="3" hidden="1">'MoM 2'!$E$7</definedName>
    <definedName name="solver_lhs3" localSheetId="5" hidden="1">'MLE 2'!$E$8</definedName>
    <definedName name="solver_lhs3" localSheetId="3" hidden="1">'MoM 2'!$E$8</definedName>
    <definedName name="solver_lhs4" localSheetId="5" hidden="1">'MLE 2'!$E$8</definedName>
    <definedName name="solver_lhs4" localSheetId="3" hidden="1">'MoM 2'!$E$8</definedName>
    <definedName name="solver_lhs5" localSheetId="5" hidden="1">'MLE 2'!$E$9</definedName>
    <definedName name="solver_lhs5" localSheetId="3" hidden="1">'MoM 2'!$E$9</definedName>
    <definedName name="solver_lhs6" localSheetId="5" hidden="1">'MLE 2'!$E$9</definedName>
    <definedName name="solver_lhs6" localSheetId="3" hidden="1">'MoM 2'!$E$9</definedName>
    <definedName name="solver_mip" localSheetId="4" hidden="1">2147483647</definedName>
    <definedName name="solver_mip" localSheetId="5" hidden="1">2147483647</definedName>
    <definedName name="solver_mip" localSheetId="2" hidden="1">2147483647</definedName>
    <definedName name="solver_mip" localSheetId="3" hidden="1">2147483647</definedName>
    <definedName name="solver_mni" localSheetId="4" hidden="1">30</definedName>
    <definedName name="solver_mni" localSheetId="5" hidden="1">30</definedName>
    <definedName name="solver_mni" localSheetId="2" hidden="1">30</definedName>
    <definedName name="solver_mni" localSheetId="3" hidden="1">30</definedName>
    <definedName name="solver_mrt" localSheetId="4" hidden="1">0.075</definedName>
    <definedName name="solver_mrt" localSheetId="5" hidden="1">0.075</definedName>
    <definedName name="solver_mrt" localSheetId="2" hidden="1">0.075</definedName>
    <definedName name="solver_mrt" localSheetId="3" hidden="1">0.075</definedName>
    <definedName name="solver_msl" localSheetId="4" hidden="1">2</definedName>
    <definedName name="solver_msl" localSheetId="5" hidden="1">1</definedName>
    <definedName name="solver_msl" localSheetId="2" hidden="1">2</definedName>
    <definedName name="solver_msl" localSheetId="3" hidden="1">1</definedName>
    <definedName name="solver_neg" localSheetId="4" hidden="1">1</definedName>
    <definedName name="solver_neg" localSheetId="5" hidden="1">1</definedName>
    <definedName name="solver_neg" localSheetId="2" hidden="1">1</definedName>
    <definedName name="solver_neg" localSheetId="3" hidden="1">1</definedName>
    <definedName name="solver_nod" localSheetId="4" hidden="1">2147483647</definedName>
    <definedName name="solver_nod" localSheetId="5" hidden="1">2147483647</definedName>
    <definedName name="solver_nod" localSheetId="2" hidden="1">2147483647</definedName>
    <definedName name="solver_nod" localSheetId="3" hidden="1">2147483647</definedName>
    <definedName name="solver_num" localSheetId="4" hidden="1">0</definedName>
    <definedName name="solver_num" localSheetId="5" hidden="1">6</definedName>
    <definedName name="solver_num" localSheetId="2" hidden="1">0</definedName>
    <definedName name="solver_num" localSheetId="3" hidden="1">6</definedName>
    <definedName name="solver_nwt" localSheetId="4" hidden="1">1</definedName>
    <definedName name="solver_nwt" localSheetId="5" hidden="1">1</definedName>
    <definedName name="solver_nwt" localSheetId="2" hidden="1">1</definedName>
    <definedName name="solver_nwt" localSheetId="3" hidden="1">1</definedName>
    <definedName name="solver_opt" localSheetId="4" hidden="1">'MLE 1'!$E$14</definedName>
    <definedName name="solver_opt" localSheetId="5" hidden="1">'MLE 2'!$E$14</definedName>
    <definedName name="solver_opt" localSheetId="2" hidden="1">'MoM 1'!$E$5</definedName>
    <definedName name="solver_opt" localSheetId="3" hidden="1">'MoM 2'!$E$5</definedName>
    <definedName name="solver_pre" localSheetId="4" hidden="1">0.000001</definedName>
    <definedName name="solver_pre" localSheetId="5" hidden="1">0.000001</definedName>
    <definedName name="solver_pre" localSheetId="2" hidden="1">0.000001</definedName>
    <definedName name="solver_pre" localSheetId="3" hidden="1">0.000001</definedName>
    <definedName name="solver_rbv" localSheetId="4" hidden="1">1</definedName>
    <definedName name="solver_rbv" localSheetId="5" hidden="1">1</definedName>
    <definedName name="solver_rbv" localSheetId="2" hidden="1">1</definedName>
    <definedName name="solver_rbv" localSheetId="3" hidden="1">1</definedName>
    <definedName name="solver_rel1" localSheetId="5" hidden="1">1</definedName>
    <definedName name="solver_rel1" localSheetId="3" hidden="1">1</definedName>
    <definedName name="solver_rel2" localSheetId="5" hidden="1">3</definedName>
    <definedName name="solver_rel2" localSheetId="3" hidden="1">3</definedName>
    <definedName name="solver_rel3" localSheetId="5" hidden="1">1</definedName>
    <definedName name="solver_rel3" localSheetId="3" hidden="1">1</definedName>
    <definedName name="solver_rel4" localSheetId="5" hidden="1">3</definedName>
    <definedName name="solver_rel4" localSheetId="3" hidden="1">3</definedName>
    <definedName name="solver_rel5" localSheetId="5" hidden="1">1</definedName>
    <definedName name="solver_rel5" localSheetId="3" hidden="1">1</definedName>
    <definedName name="solver_rel6" localSheetId="5" hidden="1">3</definedName>
    <definedName name="solver_rel6" localSheetId="3" hidden="1">3</definedName>
    <definedName name="solver_rhs1" localSheetId="5" hidden="1">10</definedName>
    <definedName name="solver_rhs1" localSheetId="3" hidden="1">10</definedName>
    <definedName name="solver_rhs2" localSheetId="5" hidden="1">0</definedName>
    <definedName name="solver_rhs2" localSheetId="3" hidden="1">0</definedName>
    <definedName name="solver_rhs3" localSheetId="5" hidden="1">20</definedName>
    <definedName name="solver_rhs3" localSheetId="3" hidden="1">20</definedName>
    <definedName name="solver_rhs4" localSheetId="5" hidden="1">0</definedName>
    <definedName name="solver_rhs4" localSheetId="3" hidden="1">0</definedName>
    <definedName name="solver_rhs5" localSheetId="5" hidden="1">500</definedName>
    <definedName name="solver_rhs5" localSheetId="3" hidden="1">500</definedName>
    <definedName name="solver_rhs6" localSheetId="5" hidden="1">0</definedName>
    <definedName name="solver_rhs6" localSheetId="3" hidden="1">0</definedName>
    <definedName name="solver_rlx" localSheetId="4" hidden="1">2</definedName>
    <definedName name="solver_rlx" localSheetId="5" hidden="1">2</definedName>
    <definedName name="solver_rlx" localSheetId="2" hidden="1">2</definedName>
    <definedName name="solver_rlx" localSheetId="3" hidden="1">2</definedName>
    <definedName name="solver_rsd" localSheetId="4" hidden="1">0</definedName>
    <definedName name="solver_rsd" localSheetId="5" hidden="1">0</definedName>
    <definedName name="solver_rsd" localSheetId="2" hidden="1">0</definedName>
    <definedName name="solver_rsd" localSheetId="3" hidden="1">0</definedName>
    <definedName name="solver_scl" localSheetId="4" hidden="1">1</definedName>
    <definedName name="solver_scl" localSheetId="5" hidden="1">1</definedName>
    <definedName name="solver_scl" localSheetId="2" hidden="1">1</definedName>
    <definedName name="solver_scl" localSheetId="3" hidden="1">1</definedName>
    <definedName name="solver_sho" localSheetId="4" hidden="1">2</definedName>
    <definedName name="solver_sho" localSheetId="5" hidden="1">2</definedName>
    <definedName name="solver_sho" localSheetId="2" hidden="1">2</definedName>
    <definedName name="solver_sho" localSheetId="3" hidden="1">2</definedName>
    <definedName name="solver_ssz" localSheetId="4" hidden="1">100</definedName>
    <definedName name="solver_ssz" localSheetId="5" hidden="1">2000</definedName>
    <definedName name="solver_ssz" localSheetId="2" hidden="1">100</definedName>
    <definedName name="solver_ssz" localSheetId="3" hidden="1">2000</definedName>
    <definedName name="solver_tim" localSheetId="4" hidden="1">2147483647</definedName>
    <definedName name="solver_tim" localSheetId="5" hidden="1">2147483647</definedName>
    <definedName name="solver_tim" localSheetId="2" hidden="1">2147483647</definedName>
    <definedName name="solver_tim" localSheetId="3" hidden="1">2147483647</definedName>
    <definedName name="solver_tol" localSheetId="4" hidden="1">0.01</definedName>
    <definedName name="solver_tol" localSheetId="5" hidden="1">0.01</definedName>
    <definedName name="solver_tol" localSheetId="2" hidden="1">0.01</definedName>
    <definedName name="solver_tol" localSheetId="3" hidden="1">0.01</definedName>
    <definedName name="solver_typ" localSheetId="4" hidden="1">2</definedName>
    <definedName name="solver_typ" localSheetId="5" hidden="1">1</definedName>
    <definedName name="solver_typ" localSheetId="2" hidden="1">2</definedName>
    <definedName name="solver_typ" localSheetId="3" hidden="1">2</definedName>
    <definedName name="solver_val" localSheetId="4" hidden="1">0</definedName>
    <definedName name="solver_val" localSheetId="5" hidden="1">0</definedName>
    <definedName name="solver_val" localSheetId="2" hidden="1">0</definedName>
    <definedName name="solver_val" localSheetId="3" hidden="1">0</definedName>
    <definedName name="solver_ver" localSheetId="4" hidden="1">3</definedName>
    <definedName name="solver_ver" localSheetId="5" hidden="1">3</definedName>
    <definedName name="solver_ver" localSheetId="2" hidden="1">3</definedName>
    <definedName name="solver_ver" localSheetId="3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6" l="1"/>
  <c r="G14" i="6" a="1"/>
  <c r="G13" i="6"/>
  <c r="G13" i="6" a="1"/>
  <c r="G12" i="6" a="1"/>
  <c r="G12" i="6" s="1"/>
  <c r="G11" i="6" a="1"/>
  <c r="G11" i="6" s="1"/>
  <c r="G5" i="6"/>
  <c r="G5" i="6" a="1"/>
  <c r="G4" i="6"/>
  <c r="G4" i="6" a="1"/>
  <c r="G3" i="6" a="1"/>
  <c r="G3" i="6" s="1"/>
  <c r="G2" i="6" a="1"/>
  <c r="G2" i="6" s="1"/>
  <c r="G1" i="6" a="1"/>
  <c r="G1" i="6" s="1"/>
  <c r="G14" i="4"/>
  <c r="G14" i="4" a="1"/>
  <c r="G13" i="4" a="1"/>
  <c r="G13" i="4" s="1"/>
  <c r="G12" i="4" a="1"/>
  <c r="G12" i="4" s="1"/>
  <c r="G11" i="4"/>
  <c r="G11" i="4" a="1"/>
  <c r="G5" i="4" a="1"/>
  <c r="G5" i="4" s="1"/>
  <c r="G4" i="4" a="1"/>
  <c r="G4" i="4" s="1"/>
  <c r="G3" i="4" a="1"/>
  <c r="G3" i="4" s="1"/>
  <c r="G2" i="4"/>
  <c r="G2" i="4" a="1"/>
  <c r="G1" i="4"/>
  <c r="G1" i="4" a="1"/>
  <c r="G14" i="3" a="1"/>
  <c r="G14" i="3" s="1"/>
  <c r="G13" i="3" a="1"/>
  <c r="G13" i="3" s="1"/>
  <c r="G12" i="3"/>
  <c r="G12" i="3" a="1"/>
  <c r="G11" i="3"/>
  <c r="G11" i="3" a="1"/>
  <c r="G5" i="3" a="1"/>
  <c r="G5" i="3" s="1"/>
  <c r="G4" i="3" a="1"/>
  <c r="G4" i="3" s="1"/>
  <c r="G3" i="3" a="1"/>
  <c r="G3" i="3" s="1"/>
  <c r="G2" i="3"/>
  <c r="G2" i="3" a="1"/>
  <c r="G1" i="3" a="1"/>
  <c r="G1" i="3" s="1"/>
  <c r="G14" i="2" a="1"/>
  <c r="G14" i="2" s="1"/>
  <c r="G13" i="2"/>
  <c r="G13" i="2" a="1"/>
  <c r="G12" i="2" a="1"/>
  <c r="G12" i="2" s="1"/>
  <c r="G11" i="2" a="1"/>
  <c r="G11" i="2" s="1"/>
  <c r="G5" i="2" a="1"/>
  <c r="G5" i="2" s="1"/>
  <c r="G4" i="2"/>
  <c r="G4" i="2" a="1"/>
  <c r="G3" i="2"/>
  <c r="G3" i="2" a="1"/>
  <c r="G2" i="2" a="1"/>
  <c r="G2" i="2" s="1"/>
  <c r="G1" i="2" a="1"/>
  <c r="G1" i="2" s="1"/>
  <c r="G14" i="1"/>
  <c r="G14" i="1" a="1"/>
  <c r="G13" i="1"/>
  <c r="G13" i="1" a="1"/>
  <c r="G12" i="1" a="1"/>
  <c r="G12" i="1" s="1"/>
  <c r="G11" i="1" a="1"/>
  <c r="G11" i="1" s="1"/>
  <c r="G5" i="1" a="1"/>
  <c r="G5" i="1" s="1"/>
  <c r="G4" i="1"/>
  <c r="G4" i="1" a="1"/>
  <c r="G3" i="1" a="1"/>
  <c r="G3" i="1" s="1"/>
  <c r="G2" i="1" a="1"/>
  <c r="G2" i="1" s="1"/>
  <c r="G1" i="1"/>
  <c r="G1" i="1" a="1"/>
  <c r="E13" i="6" a="1"/>
  <c r="E13" i="6" s="1"/>
  <c r="E12" i="6" a="1"/>
  <c r="E12" i="6" s="1"/>
  <c r="E11" i="6"/>
  <c r="D4" i="6" a="1"/>
  <c r="D4" i="6" s="1"/>
  <c r="D3" i="6" a="1"/>
  <c r="D3" i="6" s="1"/>
  <c r="D2" i="6"/>
  <c r="E1" i="6"/>
  <c r="E4" i="6" s="1"/>
  <c r="E13" i="4" a="1"/>
  <c r="E13" i="4" s="1"/>
  <c r="E12" i="4" a="1"/>
  <c r="E12" i="4" s="1"/>
  <c r="E11" i="4"/>
  <c r="D4" i="4" a="1"/>
  <c r="D4" i="4" s="1"/>
  <c r="D3" i="4" a="1"/>
  <c r="D3" i="4" s="1"/>
  <c r="D2" i="4"/>
  <c r="E1" i="4"/>
  <c r="E3" i="4" s="1"/>
  <c r="E13" i="3" a="1"/>
  <c r="E13" i="3" s="1"/>
  <c r="E12" i="3" a="1"/>
  <c r="E12" i="3" s="1"/>
  <c r="E11" i="3"/>
  <c r="D4" i="3" a="1"/>
  <c r="D4" i="3" s="1"/>
  <c r="D3" i="3" a="1"/>
  <c r="D3" i="3" s="1"/>
  <c r="D2" i="3"/>
  <c r="E1" i="3"/>
  <c r="E4" i="3" s="1"/>
  <c r="E13" i="2" a="1"/>
  <c r="E13" i="2" s="1"/>
  <c r="E12" i="2"/>
  <c r="E12" i="2" a="1"/>
  <c r="E11" i="2"/>
  <c r="D4" i="2" a="1"/>
  <c r="D4" i="2" s="1"/>
  <c r="D3" i="2" a="1"/>
  <c r="D3" i="2" s="1"/>
  <c r="D2" i="2"/>
  <c r="E1" i="2"/>
  <c r="E3" i="2" s="1"/>
  <c r="E13" i="1" a="1"/>
  <c r="E13" i="1" s="1"/>
  <c r="E12" i="1" a="1"/>
  <c r="E12" i="1" s="1"/>
  <c r="E11" i="1"/>
  <c r="E1" i="1"/>
  <c r="E2" i="1" s="1"/>
  <c r="D3" i="1" a="1"/>
  <c r="D3" i="1" s="1"/>
  <c r="D4" i="1" a="1"/>
  <c r="D4" i="1" s="1"/>
  <c r="D2" i="1"/>
  <c r="E2" i="6" l="1"/>
  <c r="E14" i="6"/>
  <c r="E3" i="6"/>
  <c r="E14" i="4"/>
  <c r="E2" i="4"/>
  <c r="E4" i="4"/>
  <c r="E2" i="3"/>
  <c r="E3" i="3"/>
  <c r="E14" i="3"/>
  <c r="E14" i="2"/>
  <c r="E2" i="2"/>
  <c r="E4" i="2"/>
  <c r="E4" i="1"/>
  <c r="E3" i="1"/>
  <c r="E14" i="1"/>
  <c r="E5" i="6" l="1"/>
  <c r="E5" i="4"/>
  <c r="E5" i="3"/>
  <c r="E5" i="1"/>
  <c r="E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<sst xmlns="http://schemas.openxmlformats.org/spreadsheetml/2006/main" count="69" uniqueCount="17">
  <si>
    <t>data</t>
  </si>
  <si>
    <r>
      <rPr>
        <sz val="11"/>
        <color theme="1"/>
        <rFont val="Calibri"/>
        <family val="2"/>
      </rPr>
      <t>Γ(α</t>
    </r>
    <r>
      <rPr>
        <sz val="11"/>
        <color theme="1"/>
        <rFont val="Aptos Narrow"/>
        <family val="2"/>
      </rPr>
      <t>)</t>
    </r>
  </si>
  <si>
    <t>mean</t>
  </si>
  <si>
    <t>mom 2</t>
  </si>
  <si>
    <t>mom 3</t>
  </si>
  <si>
    <t>error</t>
  </si>
  <si>
    <t>alpha</t>
  </si>
  <si>
    <t>beta</t>
  </si>
  <si>
    <t>delta</t>
  </si>
  <si>
    <t>n</t>
  </si>
  <si>
    <t>LL</t>
  </si>
  <si>
    <t>Real Statistics Using Excel</t>
  </si>
  <si>
    <t>Updated</t>
  </si>
  <si>
    <t>Copyright © 2013 - 2023 Charles Zaiontz</t>
  </si>
  <si>
    <t>Fitting a Generalized Gamma Distribution</t>
  </si>
  <si>
    <r>
      <rPr>
        <sz val="11"/>
        <color theme="1"/>
        <rFont val="Calibri"/>
        <family val="2"/>
      </rPr>
      <t>Σ</t>
    </r>
    <r>
      <rPr>
        <sz val="11"/>
        <color theme="1"/>
        <rFont val="Aptos Narrow"/>
        <family val="2"/>
      </rPr>
      <t xml:space="preserve"> ln </t>
    </r>
    <r>
      <rPr>
        <i/>
        <sz val="11"/>
        <color theme="1"/>
        <rFont val="Aptos Narrow"/>
        <family val="2"/>
      </rPr>
      <t>x</t>
    </r>
    <r>
      <rPr>
        <vertAlign val="subscript"/>
        <sz val="11"/>
        <color theme="1"/>
        <rFont val="Aptos Narrow"/>
        <family val="2"/>
      </rPr>
      <t>i</t>
    </r>
  </si>
  <si>
    <r>
      <rPr>
        <sz val="11"/>
        <color theme="1"/>
        <rFont val="Calibri"/>
        <family val="2"/>
      </rPr>
      <t>Σ</t>
    </r>
    <r>
      <rPr>
        <sz val="11"/>
        <color theme="1"/>
        <rFont val="Aptos Narrow"/>
        <family val="2"/>
      </rPr>
      <t xml:space="preserve"> (</t>
    </r>
    <r>
      <rPr>
        <i/>
        <sz val="11"/>
        <color theme="1"/>
        <rFont val="Aptos Narrow"/>
        <family val="2"/>
      </rPr>
      <t>x</t>
    </r>
    <r>
      <rPr>
        <vertAlign val="subscript"/>
        <sz val="11"/>
        <color theme="1"/>
        <rFont val="Aptos Narrow"/>
        <family val="2"/>
      </rPr>
      <t>i</t>
    </r>
    <r>
      <rPr>
        <sz val="11"/>
        <color theme="1"/>
        <rFont val="Aptos Narrow"/>
        <family val="2"/>
      </rPr>
      <t>/</t>
    </r>
    <r>
      <rPr>
        <sz val="11"/>
        <color theme="1"/>
        <rFont val="Calibri"/>
        <family val="2"/>
      </rPr>
      <t>β</t>
    </r>
    <r>
      <rPr>
        <sz val="11"/>
        <color theme="1"/>
        <rFont val="Aptos Narrow"/>
        <family val="2"/>
      </rPr>
      <t>)</t>
    </r>
    <r>
      <rPr>
        <vertAlign val="superscript"/>
        <sz val="11"/>
        <color theme="1"/>
        <rFont val="Calibri"/>
        <family val="2"/>
      </rPr>
      <t>δ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</si>
</sst>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vertAlign val="superscript"/>
      <sz val="11"/>
      <color theme="1"/>
      <name val="Calibri"/>
      <family val="2"/>
    </font>
    <font>
      <vertAlign val="subscript"/>
      <sz val="11"/>
      <color theme="1"/>
      <name val="Aptos Narrow"/>
      <family val="2"/>
    </font>
    <font>
      <i/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B4D3E-D704-4F5B-8E22-26D04284A640}">
  <sheetPr codeName="Sheet7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11</v>
      </c>
    </row>
    <row r="2" spans="1:2" x14ac:dyDescent="0.35">
      <c r="A2" t="s">
        <v>14</v>
      </c>
    </row>
    <row r="4" spans="1:2" x14ac:dyDescent="0.35">
      <c r="A4" t="s">
        <v>12</v>
      </c>
      <c r="B4" s="13">
        <v>45221</v>
      </c>
    </row>
    <row r="6" spans="1:2" x14ac:dyDescent="0.35">
      <c r="A6" s="14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94052-DD6F-42C7-AA54-98B4B9ECAF9C}">
  <sheetPr codeName="Sheet1"/>
  <dimension ref="A1:G16"/>
  <sheetViews>
    <sheetView workbookViewId="0"/>
  </sheetViews>
  <sheetFormatPr defaultRowHeight="14.5" x14ac:dyDescent="0.35"/>
  <cols>
    <col min="2" max="2" width="4.90625" customWidth="1"/>
    <col min="6" max="6" width="3.1796875" customWidth="1"/>
    <col min="7" max="7" width="53.7265625" customWidth="1"/>
  </cols>
  <sheetData>
    <row r="1" spans="1:7" x14ac:dyDescent="0.35">
      <c r="A1" s="1" t="s">
        <v>0</v>
      </c>
      <c r="C1" s="2" t="s">
        <v>1</v>
      </c>
      <c r="E1">
        <f>EXP(GAMMALN(E7))</f>
        <v>1</v>
      </c>
      <c r="G1" t="e" cm="1">
        <f t="array" aca="1" ref="G1" ca="1">FTEXT(E1)</f>
        <v>#NAME?</v>
      </c>
    </row>
    <row r="2" spans="1:7" x14ac:dyDescent="0.35">
      <c r="A2">
        <v>8.0319366673088748</v>
      </c>
      <c r="C2" t="s">
        <v>2</v>
      </c>
      <c r="D2" s="3">
        <f>AVERAGE(A2:A16)</f>
        <v>7.986454016835693</v>
      </c>
      <c r="E2" s="4">
        <f>E8*EXP(GAMMALN(E7+1/E9))/E1</f>
        <v>7.9546068095320486</v>
      </c>
      <c r="G2" t="e" cm="1">
        <f t="array" aca="1" ref="G2" ca="1">FTEXT(E2)</f>
        <v>#NAME?</v>
      </c>
    </row>
    <row r="3" spans="1:7" x14ac:dyDescent="0.35">
      <c r="A3">
        <v>8.0868296202464229</v>
      </c>
      <c r="C3" t="s">
        <v>3</v>
      </c>
      <c r="D3" s="5" cm="1">
        <f t="array" ref="D3">AVERAGE(A2:A16^2)</f>
        <v>63.789563250749822</v>
      </c>
      <c r="E3" s="6">
        <f>E8^2*EXP(GAMMALN(E7+2/E9))/E1</f>
        <v>63.286029008890452</v>
      </c>
      <c r="G3" t="e" cm="1">
        <f t="array" aca="1" ref="G3" ca="1">FTEXT(E3)</f>
        <v>#NAME?</v>
      </c>
    </row>
    <row r="4" spans="1:7" x14ac:dyDescent="0.35">
      <c r="A4">
        <v>7.9637768813538798</v>
      </c>
      <c r="C4" t="s">
        <v>4</v>
      </c>
      <c r="D4" s="7" cm="1">
        <f t="array" ref="D4">AVERAGE(A2:A16^3)</f>
        <v>509.5495554843605</v>
      </c>
      <c r="E4" s="8">
        <f>E8^3*EXP(GAMMALN(E7+3/E9))/E1</f>
        <v>503.57757468355794</v>
      </c>
      <c r="G4" t="e" cm="1">
        <f t="array" aca="1" ref="G4" ca="1">FTEXT(E4)</f>
        <v>#NAME?</v>
      </c>
    </row>
    <row r="5" spans="1:7" x14ac:dyDescent="0.35">
      <c r="A5">
        <v>7.9594953127677375</v>
      </c>
      <c r="C5" t="s">
        <v>5</v>
      </c>
      <c r="E5">
        <f>SUMXMY2(D2:D4,E2:E4)</f>
        <v>35.91911566249226</v>
      </c>
      <c r="G5" t="e" cm="1">
        <f t="array" aca="1" ref="G5" ca="1">FTEXT(E5)</f>
        <v>#NAME?</v>
      </c>
    </row>
    <row r="6" spans="1:7" x14ac:dyDescent="0.35">
      <c r="A6">
        <v>7.920550004111039</v>
      </c>
    </row>
    <row r="7" spans="1:7" x14ac:dyDescent="0.35">
      <c r="A7">
        <v>8.0551726654886018</v>
      </c>
      <c r="D7" t="s">
        <v>6</v>
      </c>
      <c r="E7" s="9">
        <v>1</v>
      </c>
    </row>
    <row r="8" spans="1:7" x14ac:dyDescent="0.35">
      <c r="A8">
        <v>7.8922293142011331</v>
      </c>
      <c r="D8" t="s">
        <v>7</v>
      </c>
      <c r="E8" s="10">
        <v>8</v>
      </c>
    </row>
    <row r="9" spans="1:7" x14ac:dyDescent="0.35">
      <c r="A9">
        <v>7.9584813566745511</v>
      </c>
      <c r="D9" t="s">
        <v>8</v>
      </c>
      <c r="E9" s="11">
        <v>100</v>
      </c>
    </row>
    <row r="10" spans="1:7" x14ac:dyDescent="0.35">
      <c r="A10">
        <v>8.0401574086725276</v>
      </c>
    </row>
    <row r="11" spans="1:7" x14ac:dyDescent="0.35">
      <c r="A11">
        <v>7.9709300444064946</v>
      </c>
      <c r="D11" t="s">
        <v>9</v>
      </c>
      <c r="E11" s="9">
        <f>COUNT(A2:A16)</f>
        <v>15</v>
      </c>
      <c r="G11" t="e" cm="1">
        <f t="array" aca="1" ref="G11" ca="1">FTEXT(E11)</f>
        <v>#NAME?</v>
      </c>
    </row>
    <row r="12" spans="1:7" ht="15" customHeight="1" x14ac:dyDescent="0.45">
      <c r="A12">
        <v>8.0334298070967556</v>
      </c>
      <c r="D12" s="2" t="s">
        <v>15</v>
      </c>
      <c r="E12" s="10" cm="1">
        <f t="array" ref="E12">SUM(LN(A2:A16))</f>
        <v>31.16547834278397</v>
      </c>
      <c r="G12" t="e" cm="1">
        <f t="array" aca="1" ref="G12" ca="1">FTEXT(E12)</f>
        <v>#NAME?</v>
      </c>
    </row>
    <row r="13" spans="1:7" ht="15" customHeight="1" x14ac:dyDescent="0.45">
      <c r="A13">
        <v>8.0434395802266216</v>
      </c>
      <c r="D13" s="2" t="s">
        <v>16</v>
      </c>
      <c r="E13" s="11" cm="1">
        <f t="array" ref="E13">SUM((A2:A16/E8)^E9)</f>
        <v>17.800901666647061</v>
      </c>
      <c r="G13" t="e" cm="1">
        <f t="array" aca="1" ref="G13" ca="1">FTEXT(E13)</f>
        <v>#NAME?</v>
      </c>
    </row>
    <row r="14" spans="1:7" x14ac:dyDescent="0.35">
      <c r="A14">
        <v>7.9968006935606271</v>
      </c>
      <c r="D14" s="2" t="s">
        <v>10</v>
      </c>
      <c r="E14">
        <f>E11*(LN(E9)-E9*E7*LN(E8)-GAMMALN(E7))+(E9*E7-1)*E12-E13</f>
        <v>17.496694539033687</v>
      </c>
      <c r="G14" t="e" cm="1">
        <f t="array" aca="1" ref="G14" ca="1">FTEXT(E14)</f>
        <v>#NAME?</v>
      </c>
    </row>
    <row r="15" spans="1:7" x14ac:dyDescent="0.35">
      <c r="A15">
        <v>8.0676877874701702</v>
      </c>
    </row>
    <row r="16" spans="1:7" x14ac:dyDescent="0.35">
      <c r="A16" s="12">
        <v>7.7758931089499725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4C251-1D04-49EB-BA10-C9893F255744}">
  <sheetPr codeName="Sheet2"/>
  <dimension ref="A1:G16"/>
  <sheetViews>
    <sheetView workbookViewId="0"/>
  </sheetViews>
  <sheetFormatPr defaultRowHeight="14.5" x14ac:dyDescent="0.35"/>
  <cols>
    <col min="2" max="2" width="4.90625" customWidth="1"/>
    <col min="6" max="6" width="3.1796875" customWidth="1"/>
    <col min="7" max="7" width="53.7265625" customWidth="1"/>
  </cols>
  <sheetData>
    <row r="1" spans="1:7" x14ac:dyDescent="0.35">
      <c r="A1" s="1" t="s">
        <v>0</v>
      </c>
      <c r="C1" s="2" t="s">
        <v>1</v>
      </c>
      <c r="E1">
        <f>EXP(GAMMALN(E7))</f>
        <v>0.99513510270418448</v>
      </c>
      <c r="G1" t="e" cm="1">
        <f t="array" aca="1" ref="G1" ca="1">FTEXT(E1)</f>
        <v>#NAME?</v>
      </c>
    </row>
    <row r="2" spans="1:7" x14ac:dyDescent="0.35">
      <c r="A2">
        <v>8.0319366673088748</v>
      </c>
      <c r="C2" t="s">
        <v>2</v>
      </c>
      <c r="D2" s="3">
        <f>AVERAGE(A2:A16)</f>
        <v>7.986454016835693</v>
      </c>
      <c r="E2" s="4">
        <f>E8*EXP(GAMMALN(E7+1/E9))/E1</f>
        <v>7.9859488397687679</v>
      </c>
      <c r="G2" t="e" cm="1">
        <f t="array" aca="1" ref="G2" ca="1">FTEXT(E2)</f>
        <v>#NAME?</v>
      </c>
    </row>
    <row r="3" spans="1:7" x14ac:dyDescent="0.35">
      <c r="A3">
        <v>8.0868296202464229</v>
      </c>
      <c r="C3" t="s">
        <v>3</v>
      </c>
      <c r="D3" s="5" cm="1">
        <f t="array" ref="D3">AVERAGE(A2:A16^2)</f>
        <v>63.789563250749822</v>
      </c>
      <c r="E3" s="6">
        <f>E8^2*EXP(GAMMALN(E7+2/E9))/E1</f>
        <v>63.785535673636076</v>
      </c>
      <c r="G3" t="e" cm="1">
        <f t="array" aca="1" ref="G3" ca="1">FTEXT(E3)</f>
        <v>#NAME?</v>
      </c>
    </row>
    <row r="4" spans="1:7" x14ac:dyDescent="0.35">
      <c r="A4">
        <v>7.9637768813538798</v>
      </c>
      <c r="C4" t="s">
        <v>4</v>
      </c>
      <c r="D4" s="7" cm="1">
        <f t="array" ref="D4">AVERAGE(A2:A16^3)</f>
        <v>509.5495554843605</v>
      </c>
      <c r="E4" s="8">
        <f>E8^3*EXP(GAMMALN(E7+3/E9))/E1</f>
        <v>509.54914579935246</v>
      </c>
      <c r="G4" t="e" cm="1">
        <f t="array" aca="1" ref="G4" ca="1">FTEXT(E4)</f>
        <v>#NAME?</v>
      </c>
    </row>
    <row r="5" spans="1:7" x14ac:dyDescent="0.35">
      <c r="A5">
        <v>7.9594953127677375</v>
      </c>
      <c r="C5" t="s">
        <v>5</v>
      </c>
      <c r="E5">
        <f>SUMXMY2(D2:D4,E2:E4)</f>
        <v>1.664442308192736E-5</v>
      </c>
      <c r="G5" t="e" cm="1">
        <f t="array" aca="1" ref="G5" ca="1">FTEXT(E5)</f>
        <v>#NAME?</v>
      </c>
    </row>
    <row r="6" spans="1:7" x14ac:dyDescent="0.35">
      <c r="A6">
        <v>7.920550004111039</v>
      </c>
    </row>
    <row r="7" spans="1:7" x14ac:dyDescent="0.35">
      <c r="A7">
        <v>8.0551726654886018</v>
      </c>
      <c r="D7" t="s">
        <v>6</v>
      </c>
      <c r="E7" s="9">
        <v>1.0085525759826286</v>
      </c>
    </row>
    <row r="8" spans="1:7" x14ac:dyDescent="0.35">
      <c r="A8">
        <v>7.8922293142011331</v>
      </c>
      <c r="D8" t="s">
        <v>7</v>
      </c>
      <c r="E8" s="10">
        <v>8.0302814901138397</v>
      </c>
    </row>
    <row r="9" spans="1:7" x14ac:dyDescent="0.35">
      <c r="A9">
        <v>7.9584813566745511</v>
      </c>
      <c r="D9" t="s">
        <v>8</v>
      </c>
      <c r="E9" s="11">
        <v>100.28453979797085</v>
      </c>
    </row>
    <row r="10" spans="1:7" x14ac:dyDescent="0.35">
      <c r="A10">
        <v>8.0401574086725276</v>
      </c>
    </row>
    <row r="11" spans="1:7" x14ac:dyDescent="0.35">
      <c r="A11">
        <v>7.9709300444064946</v>
      </c>
      <c r="D11" t="s">
        <v>9</v>
      </c>
      <c r="E11" s="9">
        <f>COUNT(A2:A16)</f>
        <v>15</v>
      </c>
      <c r="G11" t="e" cm="1">
        <f t="array" aca="1" ref="G11" ca="1">FTEXT(E11)</f>
        <v>#NAME?</v>
      </c>
    </row>
    <row r="12" spans="1:7" ht="15" customHeight="1" x14ac:dyDescent="0.45">
      <c r="A12">
        <v>8.0334298070967556</v>
      </c>
      <c r="D12" s="2" t="s">
        <v>15</v>
      </c>
      <c r="E12" s="10" cm="1">
        <f t="array" ref="E12">SUM(LN(A2:A16))</f>
        <v>31.16547834278397</v>
      </c>
      <c r="G12" t="e" cm="1">
        <f t="array" aca="1" ref="G12" ca="1">FTEXT(E12)</f>
        <v>#NAME?</v>
      </c>
    </row>
    <row r="13" spans="1:7" ht="15" customHeight="1" x14ac:dyDescent="0.45">
      <c r="A13">
        <v>8.0434395802266216</v>
      </c>
      <c r="D13" s="2" t="s">
        <v>16</v>
      </c>
      <c r="E13" s="11" cm="1">
        <f t="array" ref="E13">SUM((A2:A16/E8)^E9)</f>
        <v>12.201455908930999</v>
      </c>
      <c r="G13" t="e" cm="1">
        <f t="array" aca="1" ref="G13" ca="1">FTEXT(E13)</f>
        <v>#NAME?</v>
      </c>
    </row>
    <row r="14" spans="1:7" x14ac:dyDescent="0.35">
      <c r="A14">
        <v>7.9968006935606271</v>
      </c>
      <c r="D14" s="2" t="s">
        <v>10</v>
      </c>
      <c r="E14">
        <f>E11*(LN(E9)-E9*E7*LN(E8)-GAMMALN(E7))+(E9*E7-1)*E12-E13</f>
        <v>17.450257190378746</v>
      </c>
      <c r="G14" t="e" cm="1">
        <f t="array" aca="1" ref="G14" ca="1">FTEXT(E14)</f>
        <v>#NAME?</v>
      </c>
    </row>
    <row r="15" spans="1:7" x14ac:dyDescent="0.35">
      <c r="A15">
        <v>8.0676877874701702</v>
      </c>
    </row>
    <row r="16" spans="1:7" x14ac:dyDescent="0.35">
      <c r="A16" s="12">
        <v>7.7758931089499725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B6FF2-DA76-40D8-9AFB-D92EE64DCDAA}">
  <sheetPr codeName="Sheet3"/>
  <dimension ref="A1:G16"/>
  <sheetViews>
    <sheetView workbookViewId="0"/>
  </sheetViews>
  <sheetFormatPr defaultRowHeight="14.5" x14ac:dyDescent="0.35"/>
  <cols>
    <col min="2" max="2" width="4.90625" customWidth="1"/>
    <col min="6" max="6" width="3.1796875" customWidth="1"/>
    <col min="7" max="7" width="53.7265625" customWidth="1"/>
  </cols>
  <sheetData>
    <row r="1" spans="1:7" x14ac:dyDescent="0.35">
      <c r="A1" s="1" t="s">
        <v>0</v>
      </c>
      <c r="C1" s="2" t="s">
        <v>1</v>
      </c>
      <c r="E1">
        <f>EXP(GAMMALN(E7))</f>
        <v>1.6911693823508211</v>
      </c>
      <c r="G1" t="e" cm="1">
        <f t="array" aca="1" ref="G1" ca="1">FTEXT(E1)</f>
        <v>#NAME?</v>
      </c>
    </row>
    <row r="2" spans="1:7" x14ac:dyDescent="0.35">
      <c r="A2">
        <v>8.0319366673088748</v>
      </c>
      <c r="C2" t="s">
        <v>2</v>
      </c>
      <c r="D2" s="3">
        <f>AVERAGE(A2:A16)</f>
        <v>7.986454016835693</v>
      </c>
      <c r="E2" s="4">
        <f>E8*EXP(GAMMALN(E7+1/E9))/E1</f>
        <v>7.9864263314439379</v>
      </c>
      <c r="G2" t="e" cm="1">
        <f t="array" aca="1" ref="G2" ca="1">FTEXT(E2)</f>
        <v>#NAME?</v>
      </c>
    </row>
    <row r="3" spans="1:7" x14ac:dyDescent="0.35">
      <c r="A3">
        <v>8.0868296202464229</v>
      </c>
      <c r="C3" t="s">
        <v>3</v>
      </c>
      <c r="D3" s="5" cm="1">
        <f t="array" ref="D3">AVERAGE(A2:A16^2)</f>
        <v>63.789563250749822</v>
      </c>
      <c r="E3" s="6">
        <f>E8^2*EXP(GAMMALN(E7+2/E9))/E1</f>
        <v>63.789351058724016</v>
      </c>
      <c r="G3" t="e" cm="1">
        <f t="array" aca="1" ref="G3" ca="1">FTEXT(E3)</f>
        <v>#NAME?</v>
      </c>
    </row>
    <row r="4" spans="1:7" x14ac:dyDescent="0.35">
      <c r="A4">
        <v>7.9637768813538798</v>
      </c>
      <c r="C4" t="s">
        <v>4</v>
      </c>
      <c r="D4" s="7" cm="1">
        <f t="array" ref="D4">AVERAGE(A2:A16^3)</f>
        <v>509.5495554843605</v>
      </c>
      <c r="E4" s="8">
        <f>E8^3*EXP(GAMMALN(E7+3/E9))/E1</f>
        <v>509.54957260693999</v>
      </c>
      <c r="G4" t="e" cm="1">
        <f t="array" aca="1" ref="G4" ca="1">FTEXT(E4)</f>
        <v>#NAME?</v>
      </c>
    </row>
    <row r="5" spans="1:7" x14ac:dyDescent="0.35">
      <c r="A5">
        <v>7.9594953127677375</v>
      </c>
      <c r="C5" t="s">
        <v>5</v>
      </c>
      <c r="E5">
        <f>SUMXMY2(D2:D4,E2:E4)</f>
        <v>4.6085119460885311E-8</v>
      </c>
      <c r="G5" t="e" cm="1">
        <f t="array" aca="1" ref="G5" ca="1">FTEXT(E5)</f>
        <v>#NAME?</v>
      </c>
    </row>
    <row r="6" spans="1:7" x14ac:dyDescent="0.35">
      <c r="A6">
        <v>7.920550004111039</v>
      </c>
    </row>
    <row r="7" spans="1:7" x14ac:dyDescent="0.35">
      <c r="A7">
        <v>8.0551726654886018</v>
      </c>
      <c r="D7" t="s">
        <v>6</v>
      </c>
      <c r="E7" s="9">
        <v>0.52465155388705631</v>
      </c>
    </row>
    <row r="8" spans="1:7" x14ac:dyDescent="0.35">
      <c r="A8">
        <v>7.8922293142011331</v>
      </c>
      <c r="D8" t="s">
        <v>7</v>
      </c>
      <c r="E8" s="10">
        <v>8.0558275950464502</v>
      </c>
    </row>
    <row r="9" spans="1:7" x14ac:dyDescent="0.35">
      <c r="A9">
        <v>7.9584813566745511</v>
      </c>
      <c r="D9" t="s">
        <v>8</v>
      </c>
      <c r="E9" s="11">
        <v>212.20557011703102</v>
      </c>
    </row>
    <row r="10" spans="1:7" x14ac:dyDescent="0.35">
      <c r="A10">
        <v>8.0401574086725276</v>
      </c>
    </row>
    <row r="11" spans="1:7" x14ac:dyDescent="0.35">
      <c r="A11">
        <v>7.9709300444064946</v>
      </c>
      <c r="D11" t="s">
        <v>9</v>
      </c>
      <c r="E11" s="9">
        <f>COUNT(A2:A16)</f>
        <v>15</v>
      </c>
      <c r="G11" t="e" cm="1">
        <f t="array" aca="1" ref="G11" ca="1">FTEXT(E11)</f>
        <v>#NAME?</v>
      </c>
    </row>
    <row r="12" spans="1:7" ht="15" customHeight="1" x14ac:dyDescent="0.45">
      <c r="A12">
        <v>8.0334298070967556</v>
      </c>
      <c r="D12" s="2" t="s">
        <v>15</v>
      </c>
      <c r="E12" s="10" cm="1">
        <f t="array" ref="E12">SUM(LN(A2:A16))</f>
        <v>31.16547834278397</v>
      </c>
      <c r="G12" t="e" cm="1">
        <f t="array" aca="1" ref="G12" ca="1">FTEXT(E12)</f>
        <v>#NAME?</v>
      </c>
    </row>
    <row r="13" spans="1:7" ht="15" customHeight="1" x14ac:dyDescent="0.45">
      <c r="A13">
        <v>8.0434395802266216</v>
      </c>
      <c r="D13" s="2" t="s">
        <v>16</v>
      </c>
      <c r="E13" s="11" cm="1">
        <f t="array" ref="E13">SUM((A2:A16/E8)^E9)</f>
        <v>7.6753360956425691</v>
      </c>
      <c r="G13" t="e" cm="1">
        <f t="array" aca="1" ref="G13" ca="1">FTEXT(E13)</f>
        <v>#NAME?</v>
      </c>
    </row>
    <row r="14" spans="1:7" x14ac:dyDescent="0.35">
      <c r="A14">
        <v>7.9968006935606271</v>
      </c>
      <c r="D14" s="2" t="s">
        <v>10</v>
      </c>
      <c r="E14">
        <f>E11*(LN(E9)-E9*E7*LN(E8)-GAMMALN(E7))+(E9*E7-1)*E12-E13</f>
        <v>19.11680859989351</v>
      </c>
      <c r="G14" t="e" cm="1">
        <f t="array" aca="1" ref="G14" ca="1">FTEXT(E14)</f>
        <v>#NAME?</v>
      </c>
    </row>
    <row r="15" spans="1:7" x14ac:dyDescent="0.35">
      <c r="A15">
        <v>8.0676877874701702</v>
      </c>
    </row>
    <row r="16" spans="1:7" x14ac:dyDescent="0.35">
      <c r="A16" s="12">
        <v>7.7758931089499725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EF0B0-E2BB-4B91-A88E-B38DB9D258EC}">
  <sheetPr codeName="Sheet4"/>
  <dimension ref="A1:G16"/>
  <sheetViews>
    <sheetView workbookViewId="0"/>
  </sheetViews>
  <sheetFormatPr defaultRowHeight="14.5" x14ac:dyDescent="0.35"/>
  <cols>
    <col min="2" max="2" width="4.90625" customWidth="1"/>
    <col min="6" max="6" width="3.1796875" customWidth="1"/>
    <col min="7" max="7" width="53.7265625" customWidth="1"/>
  </cols>
  <sheetData>
    <row r="1" spans="1:7" x14ac:dyDescent="0.35">
      <c r="A1" s="1" t="s">
        <v>0</v>
      </c>
      <c r="C1" s="2" t="s">
        <v>1</v>
      </c>
      <c r="E1">
        <f>EXP(GAMMALN(E7))</f>
        <v>3.6374047718021258</v>
      </c>
      <c r="G1" t="e" cm="1">
        <f t="array" aca="1" ref="G1" ca="1">FTEXT(E1)</f>
        <v>#NAME?</v>
      </c>
    </row>
    <row r="2" spans="1:7" x14ac:dyDescent="0.35">
      <c r="A2">
        <v>8.0319366673088748</v>
      </c>
      <c r="C2" t="s">
        <v>2</v>
      </c>
      <c r="D2" s="3">
        <f>AVERAGE(A2:A16)</f>
        <v>7.986454016835693</v>
      </c>
      <c r="E2" s="4">
        <f>E8*EXP(GAMMALN(E7+1/E9))/E1</f>
        <v>7.9865301462767109</v>
      </c>
      <c r="G2" t="e" cm="1">
        <f t="array" aca="1" ref="G2" ca="1">FTEXT(E2)</f>
        <v>#NAME?</v>
      </c>
    </row>
    <row r="3" spans="1:7" x14ac:dyDescent="0.35">
      <c r="A3">
        <v>8.0868296202464229</v>
      </c>
      <c r="C3" t="s">
        <v>3</v>
      </c>
      <c r="D3" s="5" cm="1">
        <f t="array" ref="D3">AVERAGE(A2:A16^2)</f>
        <v>63.789563250749822</v>
      </c>
      <c r="E3" s="6">
        <f>E8^2*EXP(GAMMALN(E7+2/E9))/E1</f>
        <v>63.791877713085384</v>
      </c>
      <c r="G3" t="e" cm="1">
        <f t="array" aca="1" ref="G3" ca="1">FTEXT(E3)</f>
        <v>#NAME?</v>
      </c>
    </row>
    <row r="4" spans="1:7" x14ac:dyDescent="0.35">
      <c r="A4">
        <v>7.9637768813538798</v>
      </c>
      <c r="C4" t="s">
        <v>4</v>
      </c>
      <c r="D4" s="7" cm="1">
        <f t="array" ref="D4">AVERAGE(A2:A16^3)</f>
        <v>509.5495554843605</v>
      </c>
      <c r="E4" s="8">
        <f>E8^3*EXP(GAMMALN(E7+3/E9))/E1</f>
        <v>509.5899091395305</v>
      </c>
      <c r="G4" t="e" cm="1">
        <f t="array" aca="1" ref="G4" ca="1">FTEXT(E4)</f>
        <v>#NAME?</v>
      </c>
    </row>
    <row r="5" spans="1:7" x14ac:dyDescent="0.35">
      <c r="A5">
        <v>7.9594953127677375</v>
      </c>
      <c r="C5" t="s">
        <v>5</v>
      </c>
      <c r="E5">
        <f>SUMXMY2(D2:D4,E2:E4)</f>
        <v>1.6337800171744826E-3</v>
      </c>
      <c r="G5" t="e" cm="1">
        <f t="array" aca="1" ref="G5" ca="1">FTEXT(E5)</f>
        <v>#NAME?</v>
      </c>
    </row>
    <row r="6" spans="1:7" x14ac:dyDescent="0.35">
      <c r="A6">
        <v>7.920550004111039</v>
      </c>
    </row>
    <row r="7" spans="1:7" x14ac:dyDescent="0.35">
      <c r="A7">
        <v>8.0551726654886018</v>
      </c>
      <c r="D7" t="s">
        <v>6</v>
      </c>
      <c r="E7" s="9">
        <v>0.24923290502105416</v>
      </c>
    </row>
    <row r="8" spans="1:7" x14ac:dyDescent="0.35">
      <c r="A8">
        <v>7.8922293142011331</v>
      </c>
      <c r="D8" t="s">
        <v>7</v>
      </c>
      <c r="E8" s="10">
        <v>8.0739901627209747</v>
      </c>
    </row>
    <row r="9" spans="1:7" x14ac:dyDescent="0.35">
      <c r="A9">
        <v>7.9584813566745511</v>
      </c>
      <c r="D9" t="s">
        <v>8</v>
      </c>
      <c r="E9" s="11">
        <v>387.32335676453562</v>
      </c>
    </row>
    <row r="10" spans="1:7" x14ac:dyDescent="0.35">
      <c r="A10">
        <v>8.0401574086725276</v>
      </c>
    </row>
    <row r="11" spans="1:7" x14ac:dyDescent="0.35">
      <c r="A11">
        <v>7.9709300444064946</v>
      </c>
      <c r="D11" t="s">
        <v>9</v>
      </c>
      <c r="E11" s="9">
        <f>COUNT(A2:A16)</f>
        <v>15</v>
      </c>
      <c r="G11" t="e" cm="1">
        <f t="array" aca="1" ref="G11" ca="1">FTEXT(E11)</f>
        <v>#NAME?</v>
      </c>
    </row>
    <row r="12" spans="1:7" ht="15" customHeight="1" x14ac:dyDescent="0.45">
      <c r="A12">
        <v>8.0334298070967556</v>
      </c>
      <c r="D12" s="2" t="s">
        <v>15</v>
      </c>
      <c r="E12" s="10" cm="1">
        <f t="array" ref="E12">SUM(LN(A2:A16))</f>
        <v>31.16547834278397</v>
      </c>
      <c r="G12" t="e" cm="1">
        <f t="array" aca="1" ref="G12" ca="1">FTEXT(E12)</f>
        <v>#NAME?</v>
      </c>
    </row>
    <row r="13" spans="1:7" ht="15" customHeight="1" x14ac:dyDescent="0.45">
      <c r="A13">
        <v>8.0434395802266216</v>
      </c>
      <c r="D13" s="2" t="s">
        <v>16</v>
      </c>
      <c r="E13" s="11" cm="1">
        <f t="array" ref="E13">SUM((A2:A16/E8)^E9)</f>
        <v>3.7404047792707114</v>
      </c>
      <c r="G13" t="e" cm="1">
        <f t="array" aca="1" ref="G13" ca="1">FTEXT(E13)</f>
        <v>#NAME?</v>
      </c>
    </row>
    <row r="14" spans="1:7" x14ac:dyDescent="0.35">
      <c r="A14">
        <v>7.9968006935606271</v>
      </c>
      <c r="D14" s="2" t="s">
        <v>10</v>
      </c>
      <c r="E14">
        <f>E11*(LN(E9)-E9*E7*LN(E8)-GAMMALN(E7))+(E9*E7-1)*E12-E13</f>
        <v>19.259383175245539</v>
      </c>
      <c r="G14" t="e" cm="1">
        <f t="array" aca="1" ref="G14" ca="1">FTEXT(E14)</f>
        <v>#NAME?</v>
      </c>
    </row>
    <row r="15" spans="1:7" x14ac:dyDescent="0.35">
      <c r="A15">
        <v>8.0676877874701702</v>
      </c>
    </row>
    <row r="16" spans="1:7" x14ac:dyDescent="0.35">
      <c r="A16" s="12">
        <v>7.7758931089499725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4561F-61BA-419C-8726-CDE6DB6A9DC8}">
  <sheetPr codeName="Sheet6"/>
  <dimension ref="A1:G16"/>
  <sheetViews>
    <sheetView workbookViewId="0"/>
  </sheetViews>
  <sheetFormatPr defaultRowHeight="14.5" x14ac:dyDescent="0.35"/>
  <cols>
    <col min="2" max="2" width="4.90625" customWidth="1"/>
    <col min="6" max="6" width="3.1796875" customWidth="1"/>
    <col min="7" max="7" width="53.7265625" customWidth="1"/>
  </cols>
  <sheetData>
    <row r="1" spans="1:7" x14ac:dyDescent="0.35">
      <c r="A1" s="1" t="s">
        <v>0</v>
      </c>
      <c r="C1" s="2" t="s">
        <v>1</v>
      </c>
      <c r="E1">
        <f>EXP(GAMMALN(E7))</f>
        <v>3.6418610556672402</v>
      </c>
      <c r="G1" t="e" cm="1">
        <f t="array" aca="1" ref="G1" ca="1">FTEXT(E1)</f>
        <v>#NAME?</v>
      </c>
    </row>
    <row r="2" spans="1:7" x14ac:dyDescent="0.35">
      <c r="A2">
        <v>8.0319366673088748</v>
      </c>
      <c r="C2" t="s">
        <v>2</v>
      </c>
      <c r="D2" s="3">
        <f>AVERAGE(A2:A16)</f>
        <v>7.986454016835693</v>
      </c>
      <c r="E2" s="4">
        <f>E8*EXP(GAMMALN(E7+1/E9))/E1</f>
        <v>7.9865378956540125</v>
      </c>
      <c r="G2" t="e" cm="1">
        <f t="array" aca="1" ref="G2" ca="1">FTEXT(E2)</f>
        <v>#NAME?</v>
      </c>
    </row>
    <row r="3" spans="1:7" x14ac:dyDescent="0.35">
      <c r="A3">
        <v>8.0868296202464229</v>
      </c>
      <c r="C3" t="s">
        <v>3</v>
      </c>
      <c r="D3" s="5" cm="1">
        <f t="array" ref="D3">AVERAGE(A2:A16^2)</f>
        <v>63.789563250749822</v>
      </c>
      <c r="E3" s="6">
        <f>E8^2*EXP(GAMMALN(E7+2/E9))/E1</f>
        <v>63.792004666192852</v>
      </c>
      <c r="G3" t="e" cm="1">
        <f t="array" aca="1" ref="G3" ca="1">FTEXT(E3)</f>
        <v>#NAME?</v>
      </c>
    </row>
    <row r="4" spans="1:7" x14ac:dyDescent="0.35">
      <c r="A4">
        <v>7.9637768813538798</v>
      </c>
      <c r="C4" t="s">
        <v>4</v>
      </c>
      <c r="D4" s="7" cm="1">
        <f t="array" ref="D4">AVERAGE(A2:A16^3)</f>
        <v>509.5495554843605</v>
      </c>
      <c r="E4" s="8">
        <f>E8^3*EXP(GAMMALN(E7+3/E9))/E1</f>
        <v>509.59146728133891</v>
      </c>
      <c r="G4" t="e" cm="1">
        <f t="array" aca="1" ref="G4" ca="1">FTEXT(E4)</f>
        <v>#NAME?</v>
      </c>
    </row>
    <row r="5" spans="1:7" x14ac:dyDescent="0.35">
      <c r="A5">
        <v>7.9594953127677375</v>
      </c>
      <c r="C5" t="s">
        <v>5</v>
      </c>
      <c r="E5">
        <f>SUMXMY2(D2:D4,E2:E4)</f>
        <v>1.7625662709811775E-3</v>
      </c>
      <c r="G5" t="e" cm="1">
        <f t="array" aca="1" ref="G5" ca="1">FTEXT(E5)</f>
        <v>#NAME?</v>
      </c>
    </row>
    <row r="6" spans="1:7" x14ac:dyDescent="0.35">
      <c r="A6">
        <v>7.920550004111039</v>
      </c>
    </row>
    <row r="7" spans="1:7" x14ac:dyDescent="0.35">
      <c r="A7">
        <v>8.0551726654886018</v>
      </c>
      <c r="D7" t="s">
        <v>6</v>
      </c>
      <c r="E7" s="9">
        <v>0.24894435324175204</v>
      </c>
    </row>
    <row r="8" spans="1:7" x14ac:dyDescent="0.35">
      <c r="A8">
        <v>7.8922293142011331</v>
      </c>
      <c r="D8" t="s">
        <v>7</v>
      </c>
      <c r="E8" s="10">
        <v>8.0740252773258714</v>
      </c>
    </row>
    <row r="9" spans="1:7" x14ac:dyDescent="0.35">
      <c r="A9">
        <v>7.9584813566745511</v>
      </c>
      <c r="D9" t="s">
        <v>8</v>
      </c>
      <c r="E9" s="11">
        <v>387.659183808205</v>
      </c>
    </row>
    <row r="10" spans="1:7" x14ac:dyDescent="0.35">
      <c r="A10">
        <v>8.0401574086725276</v>
      </c>
    </row>
    <row r="11" spans="1:7" x14ac:dyDescent="0.35">
      <c r="A11">
        <v>7.9709300444064946</v>
      </c>
      <c r="D11" t="s">
        <v>9</v>
      </c>
      <c r="E11" s="9">
        <f>COUNT(A2:A16)</f>
        <v>15</v>
      </c>
      <c r="G11" t="e" cm="1">
        <f t="array" aca="1" ref="G11" ca="1">FTEXT(E11)</f>
        <v>#NAME?</v>
      </c>
    </row>
    <row r="12" spans="1:7" ht="15" customHeight="1" x14ac:dyDescent="0.45">
      <c r="A12">
        <v>8.0334298070967556</v>
      </c>
      <c r="D12" s="2" t="s">
        <v>15</v>
      </c>
      <c r="E12" s="10" cm="1">
        <f t="array" ref="E12">SUM(LN(A2:A16))</f>
        <v>31.16547834278397</v>
      </c>
      <c r="G12" t="e" cm="1">
        <f t="array" aca="1" ref="G12" ca="1">FTEXT(E12)</f>
        <v>#NAME?</v>
      </c>
    </row>
    <row r="13" spans="1:7" ht="15" customHeight="1" x14ac:dyDescent="0.45">
      <c r="A13">
        <v>8.0434395802266216</v>
      </c>
      <c r="D13" s="2" t="s">
        <v>16</v>
      </c>
      <c r="E13" s="11" cm="1">
        <f t="array" ref="E13">SUM((A2:A16/E8)^E9)</f>
        <v>3.7333673694055034</v>
      </c>
      <c r="G13" t="e" cm="1">
        <f t="array" aca="1" ref="G13" ca="1">FTEXT(E13)</f>
        <v>#NAME?</v>
      </c>
    </row>
    <row r="14" spans="1:7" x14ac:dyDescent="0.35">
      <c r="A14">
        <v>7.9968006935606271</v>
      </c>
      <c r="D14" s="2" t="s">
        <v>10</v>
      </c>
      <c r="E14">
        <f>E11*(LN(E9)-E9*E7*LN(E8)-GAMMALN(E7))+(E9*E7-1)*E12-E13</f>
        <v>19.259384360044034</v>
      </c>
      <c r="G14" t="e" cm="1">
        <f t="array" aca="1" ref="G14" ca="1">FTEXT(E14)</f>
        <v>#NAME?</v>
      </c>
    </row>
    <row r="15" spans="1:7" x14ac:dyDescent="0.35">
      <c r="A15">
        <v>8.0676877874701702</v>
      </c>
    </row>
    <row r="16" spans="1:7" x14ac:dyDescent="0.35">
      <c r="A16" s="12">
        <v>7.7758931089499725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Base</vt:lpstr>
      <vt:lpstr>MoM 1</vt:lpstr>
      <vt:lpstr>MoM 2</vt:lpstr>
      <vt:lpstr>MLE 1</vt:lpstr>
      <vt:lpstr>MLE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2023-10-22T15:21:12Z</dcterms:created>
  <dcterms:modified xsi:type="dcterms:W3CDTF">2023-10-22T20:24:12Z</dcterms:modified>
</cp:coreProperties>
</file>