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9D2FF5AA-B7FA-43D9-BB9B-879203996FAB}" xr6:coauthVersionLast="47" xr6:coauthVersionMax="47" xr10:uidLastSave="{00000000-0000-0000-0000-000000000000}"/>
  <bookViews>
    <workbookView xWindow="-110" yWindow="-110" windowWidth="19420" windowHeight="10300" xr2:uid="{05BCF3D7-5133-477C-83A6-1F72F088E0B7}"/>
  </bookViews>
  <sheets>
    <sheet name="Title" sheetId="3" r:id="rId1"/>
    <sheet name="Var" sheetId="1" r:id="rId2"/>
    <sheet name="Combined" sheetId="2" r:id="rId3"/>
  </sheets>
  <externalReferences>
    <externalReference r:id="rId4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 a="1"/>
  <c r="F23" i="1" s="1"/>
  <c r="E23" i="1" a="1"/>
  <c r="E23" i="1" s="1"/>
  <c r="E18" i="1" a="1"/>
  <c r="E18" i="1" s="1"/>
  <c r="J16" i="1" a="1"/>
  <c r="J16" i="1" s="1"/>
  <c r="J15" i="1" a="1"/>
  <c r="L15" i="1" s="1"/>
  <c r="J14" i="1" a="1"/>
  <c r="J14" i="1" s="1"/>
  <c r="E14" i="1" a="1"/>
  <c r="E14" i="1" s="1"/>
  <c r="J13" i="1" a="1"/>
  <c r="K13" i="1" s="1"/>
  <c r="H9" i="2"/>
  <c r="G9" i="2"/>
  <c r="I9" i="2" s="1"/>
  <c r="F9" i="2"/>
  <c r="C9" i="2"/>
  <c r="F7" i="2"/>
  <c r="C7" i="2" s="1"/>
  <c r="D9" i="2" s="1"/>
  <c r="B7" i="2"/>
  <c r="H6" i="2"/>
  <c r="H7" i="2" s="1"/>
  <c r="G6" i="2"/>
  <c r="I6" i="2" s="1"/>
  <c r="F6" i="2"/>
  <c r="H5" i="2"/>
  <c r="G5" i="2"/>
  <c r="I5" i="2" s="1"/>
  <c r="F5" i="2"/>
  <c r="H4" i="2"/>
  <c r="G4" i="2"/>
  <c r="G7" i="2" s="1"/>
  <c r="F4" i="2"/>
  <c r="F22" i="1"/>
  <c r="E22" i="1"/>
  <c r="B22" i="1"/>
  <c r="F21" i="1"/>
  <c r="E21" i="1"/>
  <c r="B20" i="1"/>
  <c r="B18" i="1"/>
  <c r="E17" i="1"/>
  <c r="B17" i="1"/>
  <c r="E16" i="1"/>
  <c r="B15" i="1"/>
  <c r="B14" i="1"/>
  <c r="E12" i="1"/>
  <c r="B12" i="1"/>
  <c r="K16" i="1" l="1"/>
  <c r="K14" i="1"/>
  <c r="J13" i="1"/>
  <c r="L14" i="1"/>
  <c r="L16" i="1"/>
  <c r="L13" i="1"/>
  <c r="J15" i="1"/>
  <c r="K15" i="1"/>
  <c r="I4" i="2"/>
  <c r="I7" i="2" s="1"/>
  <c r="D7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<sst xmlns="http://schemas.openxmlformats.org/spreadsheetml/2006/main" count="40" uniqueCount="39">
  <si>
    <t>Measures of Variability</t>
  </si>
  <si>
    <t>Data 1</t>
  </si>
  <si>
    <t>Data 2</t>
  </si>
  <si>
    <t>Data 3</t>
  </si>
  <si>
    <t>AVERAGE</t>
  </si>
  <si>
    <t>MEDIAN</t>
  </si>
  <si>
    <t>count</t>
  </si>
  <si>
    <t>VAR.S = VAR</t>
  </si>
  <si>
    <t>MAD</t>
  </si>
  <si>
    <t>mean</t>
  </si>
  <si>
    <t>VAR.P = VARP</t>
  </si>
  <si>
    <t>variance</t>
  </si>
  <si>
    <t>MIN</t>
  </si>
  <si>
    <t>stdev</t>
  </si>
  <si>
    <t>STDEV.S = STDEV</t>
  </si>
  <si>
    <t>MAX</t>
  </si>
  <si>
    <t>STDEV.P = STDEVP</t>
  </si>
  <si>
    <t>RNG</t>
  </si>
  <si>
    <t>DEVSQ</t>
  </si>
  <si>
    <t>INC</t>
  </si>
  <si>
    <t>EXC</t>
  </si>
  <si>
    <t>Q1</t>
  </si>
  <si>
    <t>AVEDEV</t>
  </si>
  <si>
    <t>Q3</t>
  </si>
  <si>
    <t>IQR</t>
  </si>
  <si>
    <t>Combining multiple samples</t>
  </si>
  <si>
    <t>n</t>
  </si>
  <si>
    <r>
      <t>x</t>
    </r>
    <r>
      <rPr>
        <sz val="11"/>
        <color theme="1"/>
        <rFont val="Arial Unicode MS"/>
        <family val="2"/>
      </rPr>
      <t>̄</t>
    </r>
  </si>
  <si>
    <r>
      <t>s</t>
    </r>
    <r>
      <rPr>
        <vertAlign val="superscript"/>
        <sz val="11"/>
        <color theme="1"/>
        <rFont val="Aptos Narrow"/>
        <family val="2"/>
        <scheme val="minor"/>
      </rPr>
      <t>2</t>
    </r>
  </si>
  <si>
    <t>x</t>
  </si>
  <si>
    <r>
      <t>nx̄</t>
    </r>
    <r>
      <rPr>
        <vertAlign val="superscript"/>
        <sz val="11"/>
        <color theme="1"/>
        <rFont val="Aptos Narrow"/>
        <family val="2"/>
        <scheme val="minor"/>
      </rPr>
      <t>2</t>
    </r>
  </si>
  <si>
    <r>
      <t>(n-1)s</t>
    </r>
    <r>
      <rPr>
        <vertAlign val="superscript"/>
        <sz val="11"/>
        <color theme="1"/>
        <rFont val="Aptos Narrow"/>
        <family val="2"/>
        <scheme val="minor"/>
      </rPr>
      <t>2</t>
    </r>
  </si>
  <si>
    <r>
      <t>x</t>
    </r>
    <r>
      <rPr>
        <vertAlign val="superscript"/>
        <sz val="11"/>
        <color theme="1"/>
        <rFont val="Aptos Narrow"/>
        <family val="2"/>
        <scheme val="minor"/>
      </rPr>
      <t>2</t>
    </r>
  </si>
  <si>
    <t>Sample 1</t>
  </si>
  <si>
    <t>Sample 2</t>
  </si>
  <si>
    <t>Sample 3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</si>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</sst>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 Unicode MS"/>
      <family val="2"/>
    </font>
    <font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Basics%2027%20January%202022.xlsx" TargetMode="External"/><Relationship Id="rId1" Type="http://schemas.openxmlformats.org/officeDocument/2006/relationships/externalLinkPath" Target="/Users/user/Documents/A%20Real%20Statistics%202020/Examples/Real%20Statistics%20Examples%20Basics%2027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ByRow"/>
      <sheetName val="Reduce"/>
      <sheetName val="Make"/>
      <sheetName val="Map"/>
      <sheetName val="XLookup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Lambda 2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3E17-9DAA-4686-8754-32FABB29193C}">
  <dimension ref="A1:B6"/>
  <sheetViews>
    <sheetView tabSelected="1" workbookViewId="0"/>
  </sheetViews>
  <sheetFormatPr defaultRowHeight="14.5"/>
  <cols>
    <col min="2" max="2" width="9.36328125" bestFit="1" customWidth="1"/>
  </cols>
  <sheetData>
    <row r="1" spans="1:2">
      <c r="A1" t="s">
        <v>36</v>
      </c>
    </row>
    <row r="2" spans="1:2">
      <c r="A2" t="s">
        <v>0</v>
      </c>
    </row>
    <row r="4" spans="1:2">
      <c r="A4" t="s">
        <v>37</v>
      </c>
      <c r="B4" s="25">
        <v>45290</v>
      </c>
    </row>
    <row r="6" spans="1:2">
      <c r="A6" s="26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F08A7-C448-41AF-9597-CF7D498F1357}">
  <dimension ref="A1:L23"/>
  <sheetViews>
    <sheetView workbookViewId="0"/>
  </sheetViews>
  <sheetFormatPr defaultRowHeight="14.5"/>
  <cols>
    <col min="1" max="1" width="17.7265625" customWidth="1"/>
  </cols>
  <sheetData>
    <row r="1" spans="1:12">
      <c r="A1" s="1" t="s">
        <v>0</v>
      </c>
    </row>
    <row r="3" spans="1:12">
      <c r="B3" s="2">
        <v>5</v>
      </c>
      <c r="E3" s="2">
        <v>5</v>
      </c>
      <c r="J3" s="3" t="s">
        <v>1</v>
      </c>
      <c r="K3" s="3" t="s">
        <v>2</v>
      </c>
      <c r="L3" s="3" t="s">
        <v>3</v>
      </c>
    </row>
    <row r="4" spans="1:12">
      <c r="B4" s="4">
        <v>2</v>
      </c>
      <c r="E4" s="4">
        <v>2</v>
      </c>
      <c r="J4" s="5">
        <v>5</v>
      </c>
      <c r="K4" s="5">
        <v>5</v>
      </c>
      <c r="L4" s="5">
        <v>5</v>
      </c>
    </row>
    <row r="5" spans="1:12">
      <c r="B5" s="4">
        <v>-1</v>
      </c>
      <c r="E5" s="4">
        <v>-1</v>
      </c>
      <c r="J5">
        <v>2</v>
      </c>
      <c r="K5">
        <v>2</v>
      </c>
      <c r="L5">
        <v>2</v>
      </c>
    </row>
    <row r="6" spans="1:12">
      <c r="B6" s="4">
        <v>3</v>
      </c>
      <c r="E6" s="4">
        <v>3</v>
      </c>
      <c r="J6">
        <v>-1</v>
      </c>
      <c r="K6">
        <v>-1</v>
      </c>
      <c r="L6">
        <v>-1</v>
      </c>
    </row>
    <row r="7" spans="1:12">
      <c r="B7" s="4">
        <v>4</v>
      </c>
      <c r="E7" s="4">
        <v>4</v>
      </c>
      <c r="J7">
        <v>3</v>
      </c>
      <c r="K7">
        <v>3</v>
      </c>
      <c r="L7">
        <v>3</v>
      </c>
    </row>
    <row r="8" spans="1:12">
      <c r="B8" s="4">
        <v>5</v>
      </c>
      <c r="E8" s="4">
        <v>5</v>
      </c>
      <c r="J8">
        <v>7</v>
      </c>
      <c r="K8">
        <v>7</v>
      </c>
      <c r="L8">
        <v>7</v>
      </c>
    </row>
    <row r="9" spans="1:12">
      <c r="B9" s="4">
        <v>0</v>
      </c>
      <c r="E9" s="4">
        <v>0</v>
      </c>
      <c r="J9">
        <v>5</v>
      </c>
      <c r="K9">
        <v>5</v>
      </c>
      <c r="L9">
        <v>8</v>
      </c>
    </row>
    <row r="10" spans="1:12">
      <c r="B10" s="6">
        <v>2</v>
      </c>
      <c r="E10" s="6">
        <v>2</v>
      </c>
      <c r="J10">
        <v>0</v>
      </c>
      <c r="K10">
        <v>0</v>
      </c>
      <c r="L10">
        <v>0</v>
      </c>
    </row>
    <row r="11" spans="1:12">
      <c r="J11" s="7"/>
      <c r="K11" s="7">
        <v>2</v>
      </c>
      <c r="L11" s="7">
        <v>6</v>
      </c>
    </row>
    <row r="12" spans="1:12">
      <c r="A12" t="s">
        <v>4</v>
      </c>
      <c r="B12" s="8">
        <f>AVERAGE(B3:B10)</f>
        <v>2.5</v>
      </c>
      <c r="D12" t="s">
        <v>5</v>
      </c>
      <c r="E12" s="8">
        <f>MEDIAN(E3:E10)</f>
        <v>2.5</v>
      </c>
    </row>
    <row r="13" spans="1:12">
      <c r="I13" t="s">
        <v>6</v>
      </c>
      <c r="J13" s="5" t="e">
        <f t="array" aca="1" ref="J13:L13" ca="1">COUNTCOL(J4:L11)</f>
        <v>#NAME?</v>
      </c>
      <c r="K13" s="5" t="e">
        <f ca="1"/>
        <v>#NAME?</v>
      </c>
      <c r="L13" s="5" t="e">
        <f ca="1"/>
        <v>#NAME?</v>
      </c>
    </row>
    <row r="14" spans="1:12">
      <c r="A14" t="s">
        <v>7</v>
      </c>
      <c r="B14" s="2">
        <f>VAR(B3:B10)</f>
        <v>4.8571428571428568</v>
      </c>
      <c r="D14" t="s">
        <v>8</v>
      </c>
      <c r="E14" s="8" t="e" cm="1">
        <f t="array" aca="1" ref="E14" ca="1">MAD(E3:E10)</f>
        <v>#NAME?</v>
      </c>
      <c r="I14" t="s">
        <v>9</v>
      </c>
      <c r="J14" t="e">
        <f t="array" aca="1" ref="J14:L14" ca="1">MEANCOL(J4:L11)</f>
        <v>#NAME?</v>
      </c>
      <c r="K14" t="e">
        <f ca="1"/>
        <v>#NAME?</v>
      </c>
      <c r="L14" t="e">
        <f ca="1"/>
        <v>#NAME?</v>
      </c>
    </row>
    <row r="15" spans="1:12">
      <c r="A15" t="s">
        <v>10</v>
      </c>
      <c r="B15" s="6">
        <f>VARP(B3:B10)</f>
        <v>4.25</v>
      </c>
      <c r="I15" t="s">
        <v>11</v>
      </c>
      <c r="J15" t="e">
        <f t="array" aca="1" ref="J15:L15" ca="1">VARCOL(J4:L11)</f>
        <v>#NAME?</v>
      </c>
      <c r="K15" t="e">
        <f ca="1"/>
        <v>#NAME?</v>
      </c>
      <c r="L15" t="e">
        <f ca="1"/>
        <v>#NAME?</v>
      </c>
    </row>
    <row r="16" spans="1:12">
      <c r="D16" t="s">
        <v>12</v>
      </c>
      <c r="E16" s="2">
        <f>MIN(E3:E10)</f>
        <v>-1</v>
      </c>
      <c r="I16" t="s">
        <v>13</v>
      </c>
      <c r="J16" s="7" t="e">
        <f t="array" aca="1" ref="J16:L16" ca="1">STDEVCOL(J4:L11)</f>
        <v>#NAME?</v>
      </c>
      <c r="K16" s="7" t="e">
        <f ca="1"/>
        <v>#NAME?</v>
      </c>
      <c r="L16" s="7" t="e">
        <f ca="1"/>
        <v>#NAME?</v>
      </c>
    </row>
    <row r="17" spans="1:6">
      <c r="A17" t="s">
        <v>14</v>
      </c>
      <c r="B17" s="2">
        <f>STDEV(B3:B10)</f>
        <v>2.2038926600773587</v>
      </c>
      <c r="D17" t="s">
        <v>15</v>
      </c>
      <c r="E17" s="4">
        <f>MAX(E3:E10)</f>
        <v>5</v>
      </c>
    </row>
    <row r="18" spans="1:6">
      <c r="A18" t="s">
        <v>16</v>
      </c>
      <c r="B18" s="6">
        <f>STDEVP(B3:B10)</f>
        <v>2.0615528128088303</v>
      </c>
      <c r="D18" t="s">
        <v>17</v>
      </c>
      <c r="E18" s="6" t="e" cm="1">
        <f t="array" aca="1" ref="E18" ca="1">RNG(E3:E10)</f>
        <v>#NAME?</v>
      </c>
    </row>
    <row r="20" spans="1:6">
      <c r="A20" t="s">
        <v>18</v>
      </c>
      <c r="B20" s="8">
        <f>DEVSQ(B3:B10)</f>
        <v>34</v>
      </c>
      <c r="E20" s="9" t="s">
        <v>19</v>
      </c>
      <c r="F20" s="9" t="s">
        <v>20</v>
      </c>
    </row>
    <row r="21" spans="1:6">
      <c r="D21" t="s">
        <v>21</v>
      </c>
      <c r="E21" s="10">
        <f>QUARTILE(E3:E10,1)</f>
        <v>1.5</v>
      </c>
      <c r="F21" s="11">
        <f>_xlfn.QUARTILE.EXC(E3:E10,1)</f>
        <v>0.5</v>
      </c>
    </row>
    <row r="22" spans="1:6">
      <c r="A22" t="s">
        <v>22</v>
      </c>
      <c r="B22" s="8">
        <f>AVEDEV(B3:B10)</f>
        <v>1.75</v>
      </c>
      <c r="D22" t="s">
        <v>23</v>
      </c>
      <c r="E22" s="12">
        <f>QUARTILE(E3:E10,3)</f>
        <v>4.25</v>
      </c>
      <c r="F22" s="13">
        <f>_xlfn.QUARTILE.EXC(E3:E10,3)</f>
        <v>4.75</v>
      </c>
    </row>
    <row r="23" spans="1:6">
      <c r="D23" t="s">
        <v>24</v>
      </c>
      <c r="E23" s="14" t="e" cm="1">
        <f t="array" aca="1" ref="E23" ca="1">IQR(E3:E10)</f>
        <v>#NAME?</v>
      </c>
      <c r="F23" s="15" t="e" cm="1">
        <f t="array" aca="1" ref="F23" ca="1">IQR(E3:E10,TRUE)</f>
        <v>#NAME?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32D0-1627-48CE-A93E-F79049D6A62B}">
  <dimension ref="A1:I9"/>
  <sheetViews>
    <sheetView workbookViewId="0"/>
  </sheetViews>
  <sheetFormatPr defaultRowHeight="14.5"/>
  <cols>
    <col min="2" max="2" width="5.54296875" customWidth="1"/>
    <col min="3" max="4" width="8.1796875" customWidth="1"/>
    <col min="5" max="5" width="3.26953125" customWidth="1"/>
  </cols>
  <sheetData>
    <row r="1" spans="1:9">
      <c r="A1" s="1" t="s">
        <v>25</v>
      </c>
    </row>
    <row r="3" spans="1:9" ht="15.75" customHeight="1">
      <c r="B3" s="16" t="s">
        <v>26</v>
      </c>
      <c r="C3" s="16" t="s">
        <v>27</v>
      </c>
      <c r="D3" s="16" t="s">
        <v>28</v>
      </c>
      <c r="E3" s="16"/>
      <c r="F3" s="16" t="s">
        <v>29</v>
      </c>
      <c r="G3" s="16" t="s">
        <v>30</v>
      </c>
      <c r="H3" s="16" t="s">
        <v>31</v>
      </c>
      <c r="I3" s="16" t="s">
        <v>32</v>
      </c>
    </row>
    <row r="4" spans="1:9">
      <c r="A4" t="s">
        <v>33</v>
      </c>
      <c r="B4" s="17">
        <v>23</v>
      </c>
      <c r="C4" s="18">
        <v>12</v>
      </c>
      <c r="D4" s="19">
        <v>100</v>
      </c>
      <c r="F4" s="17">
        <f>B4*C4</f>
        <v>276</v>
      </c>
      <c r="G4" s="18">
        <f>B4*C4^2</f>
        <v>3312</v>
      </c>
      <c r="H4" s="18">
        <f>(B4-1)*D4</f>
        <v>2200</v>
      </c>
      <c r="I4" s="19">
        <f>G4+H4</f>
        <v>5512</v>
      </c>
    </row>
    <row r="5" spans="1:9">
      <c r="A5" t="s">
        <v>34</v>
      </c>
      <c r="B5" s="20">
        <v>15</v>
      </c>
      <c r="C5" s="16">
        <v>14</v>
      </c>
      <c r="D5" s="21">
        <v>144</v>
      </c>
      <c r="F5" s="20">
        <f>B5*C5</f>
        <v>210</v>
      </c>
      <c r="G5" s="16">
        <f>B5*C5^2</f>
        <v>2940</v>
      </c>
      <c r="H5" s="16">
        <f>(B5-1)*D5</f>
        <v>2016</v>
      </c>
      <c r="I5" s="21">
        <f>G5+H5</f>
        <v>4956</v>
      </c>
    </row>
    <row r="6" spans="1:9">
      <c r="A6" t="s">
        <v>35</v>
      </c>
      <c r="B6" s="22">
        <v>20</v>
      </c>
      <c r="C6" s="23">
        <v>15</v>
      </c>
      <c r="D6" s="24">
        <v>256</v>
      </c>
      <c r="F6" s="22">
        <f>B6*C6</f>
        <v>300</v>
      </c>
      <c r="G6" s="23">
        <f>B6*C6^2</f>
        <v>4500</v>
      </c>
      <c r="H6" s="23">
        <f>(B6-1)*D6</f>
        <v>4864</v>
      </c>
      <c r="I6" s="24">
        <f>G6+H6</f>
        <v>9364</v>
      </c>
    </row>
    <row r="7" spans="1:9">
      <c r="B7" s="16">
        <f>SUM(B4:B6)</f>
        <v>58</v>
      </c>
      <c r="C7" s="16">
        <f>F7/B7</f>
        <v>13.551724137931034</v>
      </c>
      <c r="D7" s="16">
        <f>(I7-B7*C7^2)/(B7-1)</f>
        <v>161.05868118572295</v>
      </c>
      <c r="F7" s="16">
        <f>SUM(F4:F6)</f>
        <v>786</v>
      </c>
      <c r="G7" s="16">
        <f>SUM(G4:G6)</f>
        <v>10752</v>
      </c>
      <c r="H7" s="16">
        <f>SUM(H4:H6)</f>
        <v>9080</v>
      </c>
      <c r="I7" s="16">
        <f>SUM(I4:I6)</f>
        <v>19832</v>
      </c>
    </row>
    <row r="9" spans="1:9">
      <c r="C9" s="16">
        <f>SUMPRODUCT(B4:B6,C4:C6)/SUM(B4:B6)</f>
        <v>13.551724137931034</v>
      </c>
      <c r="D9" s="16">
        <f>(SUMPRODUCT(B4:B6,C4:C6^2)+SUMPRODUCT(B4:B6-1,D4:D6)-SUM(B4:B6)*C7^2)/(SUM(B4:B6)-1)</f>
        <v>161.05868118572295</v>
      </c>
      <c r="F9" s="16">
        <f>SUMPRODUCT(B4:B6,C4:C6)</f>
        <v>786</v>
      </c>
      <c r="G9" s="16">
        <f>SUMPRODUCT(B4:B6,C4:C6^2)</f>
        <v>10752</v>
      </c>
      <c r="H9" s="16">
        <f>SUMPRODUCT(B4:B6-1,D4:D6)</f>
        <v>9080</v>
      </c>
      <c r="I9" s="16">
        <f>G9+H9</f>
        <v>19832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Var</vt:lpstr>
      <vt:lpstr>Combined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2023-12-30T08:52:56Z</dcterms:created>
  <dcterms:modified xsi:type="dcterms:W3CDTF">2023-12-30T08:55:18Z</dcterms:modified>
</cp:coreProperties>
</file>