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83E6210C-FDDF-4E7E-88D7-17852D45D89F}" xr6:coauthVersionLast="47" xr6:coauthVersionMax="47" xr10:uidLastSave="{00000000-0000-0000-0000-000000000000}"/>
  <bookViews>
    <workbookView xWindow="-110" yWindow="-110" windowWidth="19420" windowHeight="10300" xr2:uid="{7E9F347A-137C-4FD5-8961-DE37225C8C39}"/>
  </bookViews>
  <sheets>
    <sheet name="Title" sheetId="1" r:id="rId1"/>
    <sheet name="BM Test" sheetId="2" r:id="rId2"/>
    <sheet name="Permut" sheetId="3" r:id="rId3"/>
    <sheet name="Analysis" sheetId="4" r:id="rId4"/>
    <sheet name="Freq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 a="1"/>
  <c r="F2" i="6" s="1"/>
  <c r="E2" i="6" a="1"/>
  <c r="E2" i="6" s="1"/>
  <c r="G6" i="4" a="1"/>
  <c r="H10" i="4" s="1"/>
  <c r="D6" i="4" a="1"/>
  <c r="D11" i="4" s="1"/>
  <c r="DA24" i="3" a="1"/>
  <c r="DA24" i="3" s="1"/>
  <c r="CZ24" i="3" a="1"/>
  <c r="CZ24" i="3" s="1"/>
  <c r="CY24" i="3" a="1"/>
  <c r="CY24" i="3" s="1"/>
  <c r="CX24" i="3" a="1"/>
  <c r="CX24" i="3" s="1"/>
  <c r="CW24" i="3" a="1"/>
  <c r="CW24" i="3" s="1"/>
  <c r="CV24" i="3" a="1"/>
  <c r="CV24" i="3" s="1"/>
  <c r="CU24" i="3" a="1"/>
  <c r="CU24" i="3" s="1"/>
  <c r="CT24" i="3" a="1"/>
  <c r="CT24" i="3" s="1"/>
  <c r="CS24" i="3" a="1"/>
  <c r="CS24" i="3" s="1"/>
  <c r="CR24" i="3" a="1"/>
  <c r="CR24" i="3" s="1"/>
  <c r="CQ24" i="3" a="1"/>
  <c r="CQ24" i="3" s="1"/>
  <c r="CP24" i="3" a="1"/>
  <c r="CP24" i="3" s="1"/>
  <c r="CO24" i="3" a="1"/>
  <c r="CO24" i="3" s="1"/>
  <c r="CN24" i="3" a="1"/>
  <c r="CN24" i="3" s="1"/>
  <c r="CM24" i="3" a="1"/>
  <c r="CM24" i="3" s="1"/>
  <c r="CL24" i="3" a="1"/>
  <c r="CL24" i="3" s="1"/>
  <c r="CK24" i="3" a="1"/>
  <c r="CK24" i="3" s="1"/>
  <c r="CJ24" i="3" a="1"/>
  <c r="CJ24" i="3" s="1"/>
  <c r="CI24" i="3" a="1"/>
  <c r="CI24" i="3" s="1"/>
  <c r="CH24" i="3" a="1"/>
  <c r="CH24" i="3" s="1"/>
  <c r="CG24" i="3" a="1"/>
  <c r="CG24" i="3" s="1"/>
  <c r="CF24" i="3" a="1"/>
  <c r="CF24" i="3" s="1"/>
  <c r="CE24" i="3" a="1"/>
  <c r="CE24" i="3" s="1"/>
  <c r="CD24" i="3" a="1"/>
  <c r="CD24" i="3" s="1"/>
  <c r="CC24" i="3" a="1"/>
  <c r="CC24" i="3" s="1"/>
  <c r="CB24" i="3" a="1"/>
  <c r="CB24" i="3" s="1"/>
  <c r="CA24" i="3" a="1"/>
  <c r="CA24" i="3" s="1"/>
  <c r="BZ24" i="3" a="1"/>
  <c r="BZ24" i="3" s="1"/>
  <c r="BY24" i="3" a="1"/>
  <c r="BY24" i="3" s="1"/>
  <c r="BX24" i="3" a="1"/>
  <c r="BX24" i="3" s="1"/>
  <c r="BW24" i="3" a="1"/>
  <c r="BW24" i="3" s="1"/>
  <c r="BV24" i="3" a="1"/>
  <c r="BV24" i="3" s="1"/>
  <c r="BU24" i="3" a="1"/>
  <c r="BU24" i="3" s="1"/>
  <c r="BT24" i="3" a="1"/>
  <c r="BT24" i="3" s="1"/>
  <c r="BS24" i="3" a="1"/>
  <c r="BS24" i="3" s="1"/>
  <c r="BR24" i="3" a="1"/>
  <c r="BR24" i="3" s="1"/>
  <c r="BQ24" i="3" a="1"/>
  <c r="BQ24" i="3" s="1"/>
  <c r="BP24" i="3" a="1"/>
  <c r="BP24" i="3" s="1"/>
  <c r="BO24" i="3" a="1"/>
  <c r="BO24" i="3" s="1"/>
  <c r="BN24" i="3" a="1"/>
  <c r="BN24" i="3" s="1"/>
  <c r="BM24" i="3" a="1"/>
  <c r="BM24" i="3" s="1"/>
  <c r="BL24" i="3" a="1"/>
  <c r="BL24" i="3" s="1"/>
  <c r="BK24" i="3" a="1"/>
  <c r="BK24" i="3" s="1"/>
  <c r="BJ24" i="3" a="1"/>
  <c r="BJ24" i="3" s="1"/>
  <c r="BI24" i="3" a="1"/>
  <c r="BI24" i="3" s="1"/>
  <c r="BH24" i="3" a="1"/>
  <c r="BH24" i="3" s="1"/>
  <c r="BG24" i="3" a="1"/>
  <c r="BG24" i="3" s="1"/>
  <c r="BF24" i="3" a="1"/>
  <c r="BF24" i="3" s="1"/>
  <c r="BE24" i="3" a="1"/>
  <c r="BE24" i="3" s="1"/>
  <c r="BD24" i="3" a="1"/>
  <c r="BD24" i="3" s="1"/>
  <c r="BC24" i="3" a="1"/>
  <c r="BC24" i="3" s="1"/>
  <c r="BB24" i="3" a="1"/>
  <c r="BB24" i="3" s="1"/>
  <c r="BA24" i="3" a="1"/>
  <c r="BA24" i="3" s="1"/>
  <c r="AZ24" i="3" a="1"/>
  <c r="AZ24" i="3" s="1"/>
  <c r="AY24" i="3" a="1"/>
  <c r="AY24" i="3" s="1"/>
  <c r="AX24" i="3" a="1"/>
  <c r="AX24" i="3" s="1"/>
  <c r="AW24" i="3" a="1"/>
  <c r="AW24" i="3" s="1"/>
  <c r="AV24" i="3" a="1"/>
  <c r="AV24" i="3" s="1"/>
  <c r="AU24" i="3" a="1"/>
  <c r="AU24" i="3" s="1"/>
  <c r="AT24" i="3" a="1"/>
  <c r="AT24" i="3" s="1"/>
  <c r="AS24" i="3" a="1"/>
  <c r="AS24" i="3" s="1"/>
  <c r="AR24" i="3" a="1"/>
  <c r="AR24" i="3" s="1"/>
  <c r="AQ24" i="3" a="1"/>
  <c r="AQ24" i="3" s="1"/>
  <c r="AP24" i="3" a="1"/>
  <c r="AP24" i="3" s="1"/>
  <c r="AO24" i="3" a="1"/>
  <c r="AO24" i="3" s="1"/>
  <c r="AN24" i="3" a="1"/>
  <c r="AN24" i="3" s="1"/>
  <c r="AM24" i="3" a="1"/>
  <c r="AM24" i="3" s="1"/>
  <c r="AL24" i="3" a="1"/>
  <c r="AL24" i="3" s="1"/>
  <c r="AK24" i="3" a="1"/>
  <c r="AK24" i="3" s="1"/>
  <c r="AJ24" i="3" a="1"/>
  <c r="AJ24" i="3" s="1"/>
  <c r="AI24" i="3" a="1"/>
  <c r="AI24" i="3" s="1"/>
  <c r="AH24" i="3" a="1"/>
  <c r="AH24" i="3" s="1"/>
  <c r="AG24" i="3" a="1"/>
  <c r="AG24" i="3" s="1"/>
  <c r="AF24" i="3" a="1"/>
  <c r="AF24" i="3" s="1"/>
  <c r="AE24" i="3" a="1"/>
  <c r="AE24" i="3" s="1"/>
  <c r="AD24" i="3" a="1"/>
  <c r="AD24" i="3" s="1"/>
  <c r="AC24" i="3" a="1"/>
  <c r="AC24" i="3" s="1"/>
  <c r="AB24" i="3" a="1"/>
  <c r="AB24" i="3" s="1"/>
  <c r="AA24" i="3" a="1"/>
  <c r="AA24" i="3" s="1"/>
  <c r="Z24" i="3" a="1"/>
  <c r="Z24" i="3" s="1"/>
  <c r="Y24" i="3" a="1"/>
  <c r="Y24" i="3" s="1"/>
  <c r="X24" i="3" a="1"/>
  <c r="X24" i="3" s="1"/>
  <c r="W24" i="3" a="1"/>
  <c r="W24" i="3" s="1"/>
  <c r="V24" i="3" a="1"/>
  <c r="V24" i="3" s="1"/>
  <c r="U24" i="3" a="1"/>
  <c r="U24" i="3" s="1"/>
  <c r="T24" i="3" a="1"/>
  <c r="T24" i="3" s="1"/>
  <c r="S24" i="3" a="1"/>
  <c r="S24" i="3" s="1"/>
  <c r="R24" i="3" a="1"/>
  <c r="R24" i="3" s="1"/>
  <c r="Q24" i="3" a="1"/>
  <c r="Q24" i="3" s="1"/>
  <c r="P24" i="3" a="1"/>
  <c r="P24" i="3" s="1"/>
  <c r="O24" i="3" a="1"/>
  <c r="O24" i="3" s="1"/>
  <c r="N24" i="3" a="1"/>
  <c r="N24" i="3" s="1"/>
  <c r="M24" i="3" a="1"/>
  <c r="M24" i="3" s="1"/>
  <c r="L24" i="3" a="1"/>
  <c r="L24" i="3" s="1"/>
  <c r="K24" i="3" a="1"/>
  <c r="K24" i="3" s="1"/>
  <c r="J24" i="3" a="1"/>
  <c r="J24" i="3" s="1"/>
  <c r="I24" i="3" a="1"/>
  <c r="I24" i="3" s="1"/>
  <c r="H24" i="3" a="1"/>
  <c r="H24" i="3" s="1"/>
  <c r="G24" i="3" a="1"/>
  <c r="G24" i="3" s="1"/>
  <c r="F24" i="3" a="1"/>
  <c r="F24" i="3" s="1"/>
  <c r="E24" i="3" a="1"/>
  <c r="E24" i="3" s="1"/>
  <c r="DC15" i="3" a="1"/>
  <c r="DC15" i="3" s="1"/>
  <c r="DF13" i="3" a="1"/>
  <c r="DF13" i="3" s="1"/>
  <c r="DF12" i="3" a="1"/>
  <c r="DF12" i="3" s="1"/>
  <c r="DF11" i="3" a="1"/>
  <c r="DF11" i="3" s="1"/>
  <c r="DF10" i="3" a="1"/>
  <c r="DF10" i="3" s="1"/>
  <c r="DD10" i="3" a="1"/>
  <c r="DD10" i="3" s="1"/>
  <c r="DF9" i="3" a="1"/>
  <c r="DF9" i="3" s="1"/>
  <c r="DD9" i="3" a="1"/>
  <c r="DD9" i="3" s="1"/>
  <c r="DF8" i="3" a="1"/>
  <c r="DF8" i="3" s="1"/>
  <c r="DD8" i="3" a="1"/>
  <c r="DD8" i="3" s="1"/>
  <c r="DF7" i="3" a="1"/>
  <c r="DF7" i="3" s="1"/>
  <c r="DF6" i="3" a="1"/>
  <c r="DF6" i="3" s="1"/>
  <c r="DF5" i="3" a="1"/>
  <c r="DF5" i="3" s="1"/>
  <c r="DF4" i="3" a="1"/>
  <c r="DF4" i="3" s="1"/>
  <c r="DF3" i="3" a="1"/>
  <c r="DF3" i="3" s="1"/>
  <c r="C23" i="2"/>
  <c r="B23" i="2"/>
  <c r="C22" i="2"/>
  <c r="B22" i="2"/>
  <c r="AH18" i="2" a="1"/>
  <c r="AI18" i="2" s="1"/>
  <c r="AA18" i="2"/>
  <c r="Z18" i="2"/>
  <c r="AH17" i="2"/>
  <c r="AA17" i="2"/>
  <c r="Z17" i="2"/>
  <c r="AH13" i="2"/>
  <c r="Q12" i="2" a="1"/>
  <c r="Q12" i="2" s="1"/>
  <c r="Q11" i="2" a="1"/>
  <c r="Q11" i="2" s="1"/>
  <c r="Q10" i="2" a="1"/>
  <c r="Q10" i="2" s="1"/>
  <c r="Q9" i="2" a="1"/>
  <c r="Q9" i="2" s="1"/>
  <c r="O9" i="2" a="1"/>
  <c r="O9" i="2" s="1"/>
  <c r="AI7" i="2"/>
  <c r="AH7" i="2"/>
  <c r="Q7" i="2" a="1"/>
  <c r="Q7" i="2" s="1"/>
  <c r="Q6" i="2" a="1"/>
  <c r="Q6" i="2" s="1"/>
  <c r="O6" i="2" a="1"/>
  <c r="O6" i="2" s="1"/>
  <c r="Q5" i="2" a="1"/>
  <c r="Q5" i="2" s="1"/>
  <c r="Q4" i="2"/>
  <c r="Q4" i="2" a="1"/>
  <c r="Q3" i="2" a="1"/>
  <c r="Q3" i="2" s="1"/>
  <c r="S2" i="2" a="1"/>
  <c r="S2" i="2" s="1"/>
  <c r="Q2" i="2" a="1"/>
  <c r="Q2" i="2" s="1"/>
  <c r="B8" i="6"/>
  <c r="C8" i="6"/>
  <c r="G1" i="3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  <c r="BZ1" i="3" s="1"/>
  <c r="CA1" i="3" s="1"/>
  <c r="CB1" i="3" s="1"/>
  <c r="CC1" i="3" s="1"/>
  <c r="CD1" i="3" s="1"/>
  <c r="CE1" i="3" s="1"/>
  <c r="CF1" i="3" s="1"/>
  <c r="CG1" i="3" s="1"/>
  <c r="CH1" i="3" s="1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T1" i="3" s="1"/>
  <c r="CU1" i="3" s="1"/>
  <c r="CV1" i="3" s="1"/>
  <c r="CW1" i="3" s="1"/>
  <c r="CX1" i="3" s="1"/>
  <c r="CY1" i="3" s="1"/>
  <c r="CZ1" i="3" s="1"/>
  <c r="DA1" i="3" s="1"/>
  <c r="DD3" i="3" s="1"/>
  <c r="AH12" i="2"/>
  <c r="AI6" i="2"/>
  <c r="AH6" i="2"/>
  <c r="AI5" i="2"/>
  <c r="AH5" i="2"/>
  <c r="AI4" i="2"/>
  <c r="AH4" i="2"/>
  <c r="AE18" i="2"/>
  <c r="X18" i="2"/>
  <c r="Y18" i="2"/>
  <c r="W18" i="2"/>
  <c r="AE17" i="2"/>
  <c r="Y17" i="2"/>
  <c r="X17" i="2"/>
  <c r="W17" i="2"/>
  <c r="AA15" i="2"/>
  <c r="AE13" i="2"/>
  <c r="AD13" i="2"/>
  <c r="AC13" i="2"/>
  <c r="AB13" i="2"/>
  <c r="AA13" i="2"/>
  <c r="Z13" i="2"/>
  <c r="X13" i="2"/>
  <c r="Y13" i="2"/>
  <c r="W13" i="2"/>
  <c r="AE12" i="2"/>
  <c r="AD12" i="2"/>
  <c r="AA12" i="2"/>
  <c r="Z12" i="2"/>
  <c r="Y12" i="2"/>
  <c r="X12" i="2"/>
  <c r="W12" i="2"/>
  <c r="Z8" i="2"/>
  <c r="Y8" i="2"/>
  <c r="Y7" i="2"/>
  <c r="X7" i="2"/>
  <c r="W7" i="2"/>
  <c r="Y6" i="2"/>
  <c r="X6" i="2"/>
  <c r="W6" i="2"/>
  <c r="V7" i="2"/>
  <c r="V6" i="2"/>
  <c r="K3" i="2"/>
  <c r="O7" i="2"/>
  <c r="O2" i="2"/>
  <c r="O3" i="2"/>
  <c r="E6" i="2"/>
  <c r="F6" i="2"/>
  <c r="H6" i="2"/>
  <c r="I6" i="2"/>
  <c r="E7" i="2"/>
  <c r="F7" i="2"/>
  <c r="H7" i="2"/>
  <c r="I7" i="2"/>
  <c r="E8" i="2"/>
  <c r="F8" i="2"/>
  <c r="L8" i="2" s="1"/>
  <c r="H8" i="2"/>
  <c r="I8" i="2"/>
  <c r="E9" i="2"/>
  <c r="F9" i="2"/>
  <c r="H9" i="2"/>
  <c r="I9" i="2"/>
  <c r="C21" i="2"/>
  <c r="B21" i="2"/>
  <c r="C16" i="2"/>
  <c r="B16" i="2"/>
  <c r="C15" i="2"/>
  <c r="B15" i="2"/>
  <c r="C14" i="2"/>
  <c r="B14" i="2"/>
  <c r="H13" i="2"/>
  <c r="E13" i="2"/>
  <c r="I12" i="2"/>
  <c r="H12" i="2"/>
  <c r="F12" i="2"/>
  <c r="E12" i="2"/>
  <c r="I11" i="2"/>
  <c r="H11" i="2"/>
  <c r="F11" i="2"/>
  <c r="E11" i="2"/>
  <c r="I10" i="2"/>
  <c r="H10" i="2"/>
  <c r="F10" i="2"/>
  <c r="E10" i="2"/>
  <c r="I5" i="2"/>
  <c r="H5" i="2"/>
  <c r="F5" i="2"/>
  <c r="E5" i="2"/>
  <c r="I4" i="2"/>
  <c r="H4" i="2"/>
  <c r="F4" i="2"/>
  <c r="E4" i="2"/>
  <c r="I3" i="2"/>
  <c r="H3" i="2"/>
  <c r="F3" i="2"/>
  <c r="E3" i="2"/>
  <c r="G11" i="4" l="1"/>
  <c r="K2" i="6" a="1"/>
  <c r="K2" i="6" s="1"/>
  <c r="H2" i="6" a="1"/>
  <c r="H2" i="6" s="1"/>
  <c r="H11" i="4"/>
  <c r="E6" i="4"/>
  <c r="H12" i="4"/>
  <c r="H7" i="4"/>
  <c r="E8" i="4"/>
  <c r="G8" i="4"/>
  <c r="D9" i="4"/>
  <c r="H8" i="4"/>
  <c r="D6" i="4"/>
  <c r="AH18" i="2"/>
  <c r="H6" i="4"/>
  <c r="G7" i="4"/>
  <c r="D10" i="4"/>
  <c r="H9" i="4"/>
  <c r="E11" i="4"/>
  <c r="G6" i="4"/>
  <c r="D7" i="4"/>
  <c r="E7" i="4"/>
  <c r="D8" i="4"/>
  <c r="E9" i="4"/>
  <c r="E10" i="4"/>
  <c r="G10" i="4"/>
  <c r="G12" i="4"/>
  <c r="G9" i="4"/>
  <c r="DD4" i="3"/>
  <c r="O10" i="2"/>
  <c r="AD17" i="2"/>
  <c r="AD18" i="2"/>
  <c r="AC18" i="2"/>
  <c r="AB18" i="2"/>
  <c r="AH8" i="2"/>
  <c r="AI8" i="2"/>
  <c r="K7" i="2"/>
  <c r="L7" i="2"/>
  <c r="L9" i="2"/>
  <c r="L6" i="2"/>
  <c r="K8" i="2"/>
  <c r="K9" i="2"/>
  <c r="K6" i="2"/>
  <c r="K13" i="2"/>
  <c r="L11" i="2"/>
  <c r="C17" i="2"/>
  <c r="K4" i="2"/>
  <c r="K11" i="2"/>
  <c r="K12" i="2"/>
  <c r="K5" i="2"/>
  <c r="L5" i="2"/>
  <c r="L12" i="2"/>
  <c r="L3" i="2"/>
  <c r="K10" i="2"/>
  <c r="L4" i="2"/>
  <c r="L10" i="2"/>
  <c r="B25" i="2"/>
  <c r="C25" i="2"/>
  <c r="E14" i="2"/>
  <c r="F14" i="2"/>
  <c r="DD11" i="3" l="1"/>
  <c r="DD13" i="3" s="1"/>
  <c r="DD6" i="3"/>
  <c r="DD5" i="3"/>
  <c r="AH11" i="2"/>
  <c r="AH15" i="2" s="1"/>
  <c r="K15" i="2"/>
  <c r="K16" i="2" s="1"/>
  <c r="L15" i="2"/>
  <c r="L16" i="2" s="1"/>
  <c r="DD7" i="3" l="1"/>
  <c r="DD12" i="3"/>
  <c r="AH14" i="2"/>
  <c r="AH16" i="2" s="1"/>
  <c r="AI16" i="2" s="1"/>
  <c r="AI17" i="2"/>
  <c r="O12" i="2"/>
  <c r="O5" i="2"/>
  <c r="O11" i="2" l="1"/>
  <c r="O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<sst xmlns="http://schemas.openxmlformats.org/spreadsheetml/2006/main" count="143" uniqueCount="75">
  <si>
    <t>X</t>
  </si>
  <si>
    <t>Y</t>
  </si>
  <si>
    <t>mean</t>
  </si>
  <si>
    <t>var</t>
  </si>
  <si>
    <t>count</t>
  </si>
  <si>
    <t>Data</t>
  </si>
  <si>
    <t>Pooled Ranks</t>
  </si>
  <si>
    <t>Sample Ranks</t>
  </si>
  <si>
    <t>Sample Variance</t>
  </si>
  <si>
    <t>total</t>
  </si>
  <si>
    <t>s</t>
  </si>
  <si>
    <t>t</t>
  </si>
  <si>
    <t>df</t>
  </si>
  <si>
    <t>p-value</t>
  </si>
  <si>
    <t>effect</t>
  </si>
  <si>
    <t xml:space="preserve">var </t>
  </si>
  <si>
    <t>lower</t>
  </si>
  <si>
    <t>upper</t>
  </si>
  <si>
    <t>Shapiro-Wilk Test</t>
  </si>
  <si>
    <t>W-stat</t>
  </si>
  <si>
    <t>alpha</t>
  </si>
  <si>
    <t>normal</t>
  </si>
  <si>
    <t>CI delta</t>
  </si>
  <si>
    <t>t-crit</t>
  </si>
  <si>
    <t>(R2-R1)/N</t>
  </si>
  <si>
    <t>var/n</t>
  </si>
  <si>
    <t>t-stat</t>
  </si>
  <si>
    <t>T Test: Two Independent Samples</t>
  </si>
  <si>
    <t>SUMMARY</t>
  </si>
  <si>
    <t>Hyp Mean Diff</t>
  </si>
  <si>
    <t>Groups</t>
  </si>
  <si>
    <t>Count</t>
  </si>
  <si>
    <t>Mean</t>
  </si>
  <si>
    <t>Variance</t>
  </si>
  <si>
    <t>Cohen d</t>
  </si>
  <si>
    <t>Pooled</t>
  </si>
  <si>
    <t>T TEST: Equal Variances</t>
  </si>
  <si>
    <t>Alpha</t>
  </si>
  <si>
    <t xml:space="preserve"> </t>
  </si>
  <si>
    <t>std err</t>
  </si>
  <si>
    <t>sig</t>
  </si>
  <si>
    <t>effect r</t>
  </si>
  <si>
    <t>One Tail</t>
  </si>
  <si>
    <t>Two Tail</t>
  </si>
  <si>
    <t>T TEST: Unequal Variances</t>
  </si>
  <si>
    <t>Mann-Whitney Test for Two Independent Samples</t>
  </si>
  <si>
    <t>median</t>
  </si>
  <si>
    <t>rank sum</t>
  </si>
  <si>
    <t>U</t>
  </si>
  <si>
    <t>one tail</t>
  </si>
  <si>
    <t>two tail</t>
  </si>
  <si>
    <t>std dev</t>
  </si>
  <si>
    <t>ties</t>
  </si>
  <si>
    <t>z-score</t>
  </si>
  <si>
    <t>yates</t>
  </si>
  <si>
    <t>rank-serial</t>
  </si>
  <si>
    <t>p-norm</t>
  </si>
  <si>
    <t>p-exact</t>
  </si>
  <si>
    <t>p-simul</t>
  </si>
  <si>
    <t>size</t>
  </si>
  <si>
    <t>Brunner-Munzel Test</t>
  </si>
  <si>
    <t>Permutation Test</t>
  </si>
  <si>
    <t>iter</t>
  </si>
  <si>
    <t>=BM_PTEST(A4:A14,B4:B13,TRUE)</t>
  </si>
  <si>
    <t>p-left</t>
  </si>
  <si>
    <t>p-right</t>
  </si>
  <si>
    <t>t-lower</t>
  </si>
  <si>
    <t>t-upper</t>
  </si>
  <si>
    <t>eff-lower</t>
  </si>
  <si>
    <t>eff-upper</t>
  </si>
  <si>
    <t>Freq Y</t>
  </si>
  <si>
    <t>Freq X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</si>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</sst>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quotePrefix="1"/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B1D0-2A5F-47B3-9CA6-5970A7FB2E77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72</v>
      </c>
    </row>
    <row r="2" spans="1:2" x14ac:dyDescent="0.35">
      <c r="A2" t="s">
        <v>60</v>
      </c>
    </row>
    <row r="4" spans="1:2" x14ac:dyDescent="0.35">
      <c r="A4" t="s">
        <v>73</v>
      </c>
      <c r="B4" s="30">
        <v>45464</v>
      </c>
    </row>
    <row r="6" spans="1:2" x14ac:dyDescent="0.35">
      <c r="A6" s="31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043E-B0C1-4A96-991B-5E3E11855992}">
  <sheetPr codeName="Sheet2"/>
  <dimension ref="A1:AI25"/>
  <sheetViews>
    <sheetView workbookViewId="0"/>
  </sheetViews>
  <sheetFormatPr defaultColWidth="7.36328125" defaultRowHeight="14.5" x14ac:dyDescent="0.35"/>
  <cols>
    <col min="1" max="1" width="6.6328125" customWidth="1"/>
    <col min="2" max="3" width="8.7265625" customWidth="1"/>
    <col min="4" max="4" width="5.6328125" customWidth="1"/>
    <col min="5" max="6" width="8.7265625" customWidth="1"/>
    <col min="7" max="7" width="5.6328125" customWidth="1"/>
    <col min="8" max="9" width="8.7265625" customWidth="1"/>
    <col min="10" max="10" width="5.6328125" customWidth="1"/>
    <col min="11" max="12" width="8.7265625" customWidth="1"/>
    <col min="13" max="13" width="2.54296875" customWidth="1"/>
    <col min="14" max="15" width="8.7265625" customWidth="1"/>
    <col min="16" max="16" width="3.1796875" customWidth="1"/>
    <col min="17" max="17" width="38.26953125" customWidth="1"/>
    <col min="18" max="18" width="7.36328125" customWidth="1"/>
    <col min="19" max="20" width="8.7265625" customWidth="1"/>
    <col min="22" max="35" width="8.7265625" customWidth="1"/>
  </cols>
  <sheetData>
    <row r="1" spans="1:35" x14ac:dyDescent="0.35">
      <c r="B1" s="29" t="s">
        <v>5</v>
      </c>
      <c r="C1" s="29"/>
      <c r="E1" s="29" t="s">
        <v>6</v>
      </c>
      <c r="F1" s="29"/>
      <c r="H1" s="29" t="s">
        <v>7</v>
      </c>
      <c r="I1" s="29"/>
      <c r="K1" s="29" t="s">
        <v>8</v>
      </c>
      <c r="L1" s="29"/>
    </row>
    <row r="2" spans="1:35" x14ac:dyDescent="0.35">
      <c r="A2" s="1"/>
      <c r="B2" s="2" t="s">
        <v>0</v>
      </c>
      <c r="C2" s="2" t="s">
        <v>1</v>
      </c>
      <c r="D2" s="1"/>
      <c r="E2" s="2" t="s">
        <v>0</v>
      </c>
      <c r="F2" s="2" t="s">
        <v>1</v>
      </c>
      <c r="G2" s="1"/>
      <c r="H2" s="2" t="s">
        <v>0</v>
      </c>
      <c r="I2" s="2" t="s">
        <v>1</v>
      </c>
      <c r="J2" s="3"/>
      <c r="K2" s="2" t="s">
        <v>0</v>
      </c>
      <c r="L2" s="2" t="s">
        <v>1</v>
      </c>
      <c r="M2" s="3"/>
      <c r="N2" s="5" t="s">
        <v>24</v>
      </c>
      <c r="O2" s="7">
        <f>(F14-E14)/C17</f>
        <v>-0.19545454545454549</v>
      </c>
      <c r="Q2" t="e" cm="1">
        <f t="array" aca="1" ref="Q2" ca="1">FTEXT(O2)</f>
        <v>#NAME?</v>
      </c>
      <c r="S2" t="e" cm="1">
        <f t="array" aca="1" ref="S2" ca="1">BM_TEST(B3:B13,C3:C13,TRUE)</f>
        <v>#NAME?</v>
      </c>
      <c r="T2" s="7"/>
      <c r="V2" t="s">
        <v>27</v>
      </c>
      <c r="AG2" t="s">
        <v>45</v>
      </c>
    </row>
    <row r="3" spans="1:35" x14ac:dyDescent="0.35">
      <c r="B3" s="1">
        <v>38</v>
      </c>
      <c r="C3" s="1">
        <v>90</v>
      </c>
      <c r="D3" s="1"/>
      <c r="E3" s="1">
        <f t="shared" ref="E3:F13" si="0">_xlfn.RANK.AVG(B3,$B$3:$C$13,1)</f>
        <v>9</v>
      </c>
      <c r="F3" s="1">
        <f>_xlfn.RANK.AVG(C3,$B$3:$C$13,1)</f>
        <v>20</v>
      </c>
      <c r="G3" s="1"/>
      <c r="H3" s="1">
        <f>_xlfn.RANK.AVG(B3,B$3:B$13,1)</f>
        <v>2</v>
      </c>
      <c r="I3" s="1">
        <f>_xlfn.RANK.AVG(C3,C$3:C$13,1)</f>
        <v>9</v>
      </c>
      <c r="J3" s="3"/>
      <c r="K3" s="1">
        <f>(E3-H3)/C$16</f>
        <v>0.7</v>
      </c>
      <c r="L3" s="1">
        <f>(F3-I3)/B$16</f>
        <v>1</v>
      </c>
      <c r="M3" s="3"/>
      <c r="N3" t="s">
        <v>10</v>
      </c>
      <c r="O3" s="8">
        <f>SQRT(K16+L16)</f>
        <v>0.14428188917718077</v>
      </c>
      <c r="Q3" t="e" cm="1">
        <f t="array" aca="1" ref="Q3" ca="1">FTEXT(O3)</f>
        <v>#NAME?</v>
      </c>
      <c r="T3" s="8"/>
    </row>
    <row r="4" spans="1:35" ht="15" thickBot="1" x14ac:dyDescent="0.4">
      <c r="B4" s="1">
        <v>60</v>
      </c>
      <c r="C4" s="1">
        <v>11</v>
      </c>
      <c r="D4" s="1"/>
      <c r="E4" s="1">
        <f t="shared" si="0"/>
        <v>12.5</v>
      </c>
      <c r="F4" s="1">
        <f t="shared" si="0"/>
        <v>2</v>
      </c>
      <c r="G4" s="1"/>
      <c r="H4" s="1">
        <f t="shared" ref="H4:I13" si="1">_xlfn.RANK.AVG(B4,B$3:B$13,1)</f>
        <v>5.5</v>
      </c>
      <c r="I4" s="1">
        <f t="shared" si="1"/>
        <v>2</v>
      </c>
      <c r="J4" s="3"/>
      <c r="K4" s="1">
        <f t="shared" ref="K4:K13" si="2">(E4-H4)/C$16</f>
        <v>0.7</v>
      </c>
      <c r="L4" s="1">
        <f t="shared" ref="L4:L12" si="3">(F4-I4)/B$16</f>
        <v>0</v>
      </c>
      <c r="M4" s="3"/>
      <c r="N4" t="s">
        <v>11</v>
      </c>
      <c r="O4" s="8">
        <f>O2/O3</f>
        <v>-1.3546713767694278</v>
      </c>
      <c r="Q4" t="e" cm="1">
        <f t="array" aca="1" ref="Q4" ca="1">FTEXT(O4)</f>
        <v>#NAME?</v>
      </c>
      <c r="T4" s="8"/>
      <c r="V4" t="s">
        <v>28</v>
      </c>
      <c r="Y4" t="s">
        <v>29</v>
      </c>
      <c r="Z4">
        <v>0</v>
      </c>
      <c r="AH4" t="str">
        <f>B2</f>
        <v>X</v>
      </c>
      <c r="AI4" t="str">
        <f>C2</f>
        <v>Y</v>
      </c>
    </row>
    <row r="5" spans="1:35" ht="15" thickTop="1" x14ac:dyDescent="0.35">
      <c r="B5" s="1">
        <v>81</v>
      </c>
      <c r="C5" s="1">
        <v>21</v>
      </c>
      <c r="D5" s="1"/>
      <c r="E5" s="1">
        <f t="shared" si="0"/>
        <v>17.5</v>
      </c>
      <c r="F5" s="1">
        <f t="shared" si="0"/>
        <v>6</v>
      </c>
      <c r="G5" s="1"/>
      <c r="H5" s="1">
        <f t="shared" si="1"/>
        <v>10</v>
      </c>
      <c r="I5" s="1">
        <f t="shared" si="1"/>
        <v>5.5</v>
      </c>
      <c r="J5" s="3"/>
      <c r="K5" s="1">
        <f t="shared" si="2"/>
        <v>0.75</v>
      </c>
      <c r="L5" s="1">
        <f t="shared" si="3"/>
        <v>4.5454545454545456E-2</v>
      </c>
      <c r="M5" s="3"/>
      <c r="N5" t="s">
        <v>12</v>
      </c>
      <c r="O5" s="8">
        <f>(K16+L16)^2/(K16^2/(B16-1)+L16^2/(C16-1))</f>
        <v>9.4207787877117326</v>
      </c>
      <c r="Q5" t="e" cm="1">
        <f t="array" aca="1" ref="Q5" ca="1">FTEXT(O5)</f>
        <v>#NAME?</v>
      </c>
      <c r="T5" s="8"/>
      <c r="V5" s="13" t="s">
        <v>30</v>
      </c>
      <c r="W5" s="13" t="s">
        <v>31</v>
      </c>
      <c r="X5" s="13" t="s">
        <v>32</v>
      </c>
      <c r="Y5" s="13" t="s">
        <v>33</v>
      </c>
      <c r="Z5" s="13" t="s">
        <v>34</v>
      </c>
      <c r="AG5" t="s">
        <v>4</v>
      </c>
      <c r="AH5" s="14">
        <f>COUNT(B3:B13)</f>
        <v>11</v>
      </c>
      <c r="AI5" s="15">
        <f>COUNT(C3:C12)</f>
        <v>10</v>
      </c>
    </row>
    <row r="6" spans="1:35" x14ac:dyDescent="0.35">
      <c r="B6" s="1">
        <v>82</v>
      </c>
      <c r="C6" s="1">
        <v>98</v>
      </c>
      <c r="D6" s="1"/>
      <c r="E6" s="1">
        <f t="shared" ref="E6:E9" si="4">_xlfn.RANK.AVG(B6,$B$3:$C$13,1)</f>
        <v>19</v>
      </c>
      <c r="F6" s="1">
        <f t="shared" ref="F6:F9" si="5">_xlfn.RANK.AVG(C6,$B$3:$C$13,1)</f>
        <v>21</v>
      </c>
      <c r="G6" s="1"/>
      <c r="H6" s="1">
        <f t="shared" ref="H6:H9" si="6">_xlfn.RANK.AVG(B6,B$3:B$13,1)</f>
        <v>11</v>
      </c>
      <c r="I6" s="1">
        <f t="shared" ref="I6:I9" si="7">_xlfn.RANK.AVG(C6,C$3:C$13,1)</f>
        <v>10</v>
      </c>
      <c r="J6" s="3"/>
      <c r="K6" s="1">
        <f t="shared" ref="K6:K9" si="8">(E6-H6)/C$16</f>
        <v>0.8</v>
      </c>
      <c r="L6" s="1">
        <f t="shared" ref="L6:L9" si="9">(F6-I6)/B$16</f>
        <v>1</v>
      </c>
      <c r="M6" s="3"/>
      <c r="N6" t="s">
        <v>13</v>
      </c>
      <c r="O6" s="8" t="e" cm="1">
        <f t="array" aca="1" ref="O6" ca="1">T_DIST_2T(ABS(O4),O5)</f>
        <v>#NAME?</v>
      </c>
      <c r="Q6" t="e" cm="1">
        <f t="array" aca="1" ref="Q6" ca="1">FTEXT(O6)</f>
        <v>#NAME?</v>
      </c>
      <c r="T6" s="8"/>
      <c r="V6" t="str">
        <f>B2</f>
        <v>X</v>
      </c>
      <c r="W6">
        <f>COUNT(B3:B13)</f>
        <v>11</v>
      </c>
      <c r="X6">
        <f>AVERAGE(B3:B13)</f>
        <v>57.727272727272727</v>
      </c>
      <c r="Y6">
        <f>_xlfn.VAR.S(B3:B13)</f>
        <v>355.21818181818162</v>
      </c>
      <c r="AG6" t="s">
        <v>46</v>
      </c>
      <c r="AH6" s="16">
        <f>MEDIAN(B3:B13)</f>
        <v>60</v>
      </c>
      <c r="AI6" s="17">
        <f>MEDIAN(C3:C12)</f>
        <v>21</v>
      </c>
    </row>
    <row r="7" spans="1:35" x14ac:dyDescent="0.35">
      <c r="B7" s="1">
        <v>69</v>
      </c>
      <c r="C7" s="1">
        <v>13</v>
      </c>
      <c r="D7" s="1"/>
      <c r="E7" s="1">
        <f t="shared" si="4"/>
        <v>15</v>
      </c>
      <c r="F7" s="1">
        <f t="shared" si="5"/>
        <v>4</v>
      </c>
      <c r="G7" s="1"/>
      <c r="H7" s="1">
        <f t="shared" si="6"/>
        <v>8</v>
      </c>
      <c r="I7" s="1">
        <f t="shared" si="7"/>
        <v>4</v>
      </c>
      <c r="J7" s="3"/>
      <c r="K7" s="1">
        <f t="shared" si="8"/>
        <v>0.7</v>
      </c>
      <c r="L7" s="1">
        <f t="shared" si="9"/>
        <v>0</v>
      </c>
      <c r="M7" s="3"/>
      <c r="N7" t="s">
        <v>14</v>
      </c>
      <c r="O7" s="8">
        <f>O2+0.5</f>
        <v>0.30454545454545451</v>
      </c>
      <c r="Q7" t="e" cm="1">
        <f t="array" aca="1" ref="Q7" ca="1">FTEXT(O7)</f>
        <v>#NAME?</v>
      </c>
      <c r="T7" s="9"/>
      <c r="V7" t="str">
        <f>C2</f>
        <v>Y</v>
      </c>
      <c r="W7">
        <f>COUNT(C3:C12)</f>
        <v>10</v>
      </c>
      <c r="X7">
        <f>AVERAGE(C3:C12)</f>
        <v>37.4</v>
      </c>
      <c r="Y7">
        <f>_xlfn.VAR.S(C3:C12)</f>
        <v>1344.711111111111</v>
      </c>
      <c r="AG7" t="s">
        <v>47</v>
      </c>
      <c r="AH7" s="16" t="e">
        <f ca="1">RANK_SUM(B3:B13,C3:C12,1)</f>
        <v>#NAME?</v>
      </c>
      <c r="AI7" s="17" t="e">
        <f ca="1">RANK_SUM(C3:C12,B3:B13,1)</f>
        <v>#NAME?</v>
      </c>
    </row>
    <row r="8" spans="1:35" x14ac:dyDescent="0.35">
      <c r="B8" s="1">
        <v>60</v>
      </c>
      <c r="C8" s="1">
        <v>5</v>
      </c>
      <c r="D8" s="1"/>
      <c r="E8" s="1">
        <f t="shared" si="4"/>
        <v>12.5</v>
      </c>
      <c r="F8" s="1">
        <f t="shared" si="5"/>
        <v>1</v>
      </c>
      <c r="G8" s="1"/>
      <c r="H8" s="1">
        <f t="shared" si="6"/>
        <v>5.5</v>
      </c>
      <c r="I8" s="1">
        <f t="shared" si="7"/>
        <v>1</v>
      </c>
      <c r="J8" s="3"/>
      <c r="K8" s="1">
        <f t="shared" si="8"/>
        <v>0.7</v>
      </c>
      <c r="L8" s="1">
        <f t="shared" si="9"/>
        <v>0</v>
      </c>
      <c r="M8" s="3"/>
      <c r="N8" t="s">
        <v>20</v>
      </c>
      <c r="O8" s="8">
        <v>0.05</v>
      </c>
      <c r="V8" s="12" t="s">
        <v>35</v>
      </c>
      <c r="W8" s="12"/>
      <c r="X8" s="12"/>
      <c r="Y8" s="12">
        <f>((W6-1)*Y6+(W7-1)*Y7)/(W6+W7-2)</f>
        <v>823.92535885167456</v>
      </c>
      <c r="Z8" s="12">
        <f>ABS(X6-X7-Z4)/SQRT(Y8)</f>
        <v>0.708166174939726</v>
      </c>
      <c r="AG8" t="s">
        <v>48</v>
      </c>
      <c r="AH8" s="18" t="e">
        <f ca="1">AH5*AI5+AH5*(AH5+1)/2-AH7</f>
        <v>#NAME?</v>
      </c>
      <c r="AI8" s="19" t="e">
        <f ca="1">AH5*AI5+AI5*(AI5+1)/2-AI7</f>
        <v>#NAME?</v>
      </c>
    </row>
    <row r="9" spans="1:35" x14ac:dyDescent="0.35">
      <c r="B9" s="1">
        <v>62</v>
      </c>
      <c r="C9" s="1">
        <v>21</v>
      </c>
      <c r="D9" s="1"/>
      <c r="E9" s="1">
        <f t="shared" si="4"/>
        <v>14</v>
      </c>
      <c r="F9" s="1">
        <f t="shared" si="5"/>
        <v>6</v>
      </c>
      <c r="G9" s="1"/>
      <c r="H9" s="1">
        <f t="shared" si="6"/>
        <v>7</v>
      </c>
      <c r="I9" s="1">
        <f t="shared" si="7"/>
        <v>5.5</v>
      </c>
      <c r="J9" s="3"/>
      <c r="K9" s="1">
        <f t="shared" si="8"/>
        <v>0.7</v>
      </c>
      <c r="L9" s="1">
        <f t="shared" si="9"/>
        <v>4.5454545454545456E-2</v>
      </c>
      <c r="M9" s="3"/>
      <c r="N9" t="s">
        <v>23</v>
      </c>
      <c r="O9" s="8" t="e" cm="1">
        <f t="array" aca="1" ref="O9" ca="1">T_INV_2T(0.05,O5)</f>
        <v>#NAME?</v>
      </c>
      <c r="Q9" t="e" cm="1">
        <f t="array" aca="1" ref="Q9" ca="1">FTEXT(O9)</f>
        <v>#NAME?</v>
      </c>
    </row>
    <row r="10" spans="1:35" ht="15" thickBot="1" x14ac:dyDescent="0.4">
      <c r="B10" s="1">
        <v>21</v>
      </c>
      <c r="C10" s="1">
        <v>22</v>
      </c>
      <c r="D10" s="1"/>
      <c r="E10" s="1">
        <f t="shared" si="0"/>
        <v>6</v>
      </c>
      <c r="F10" s="1">
        <f t="shared" si="0"/>
        <v>8</v>
      </c>
      <c r="G10" s="1"/>
      <c r="H10" s="1">
        <f t="shared" si="1"/>
        <v>1</v>
      </c>
      <c r="I10" s="1">
        <f t="shared" si="1"/>
        <v>7</v>
      </c>
      <c r="J10" s="3"/>
      <c r="K10" s="1">
        <f t="shared" si="2"/>
        <v>0.5</v>
      </c>
      <c r="L10" s="1">
        <f t="shared" si="3"/>
        <v>9.0909090909090912E-2</v>
      </c>
      <c r="M10" s="3"/>
      <c r="N10" t="s">
        <v>22</v>
      </c>
      <c r="O10" s="8" t="e">
        <f ca="1">O3*O9</f>
        <v>#NAME?</v>
      </c>
      <c r="Q10" t="e" cm="1">
        <f t="array" aca="1" ref="Q10" ca="1">FTEXT(O10)</f>
        <v>#NAME?</v>
      </c>
      <c r="V10" t="s">
        <v>36</v>
      </c>
      <c r="Z10" t="s">
        <v>37</v>
      </c>
      <c r="AA10">
        <v>0.05</v>
      </c>
      <c r="AH10" s="3" t="s">
        <v>49</v>
      </c>
      <c r="AI10" s="3" t="s">
        <v>50</v>
      </c>
    </row>
    <row r="11" spans="1:35" ht="15" thickTop="1" x14ac:dyDescent="0.35">
      <c r="B11" s="1">
        <v>72</v>
      </c>
      <c r="C11" s="1">
        <v>81</v>
      </c>
      <c r="D11" s="1"/>
      <c r="E11" s="1">
        <f t="shared" si="0"/>
        <v>16</v>
      </c>
      <c r="F11" s="1">
        <f t="shared" si="0"/>
        <v>17.5</v>
      </c>
      <c r="G11" s="1"/>
      <c r="H11" s="1">
        <f t="shared" si="1"/>
        <v>9</v>
      </c>
      <c r="I11" s="1">
        <f t="shared" si="1"/>
        <v>8</v>
      </c>
      <c r="J11" s="3"/>
      <c r="K11" s="1">
        <f t="shared" si="2"/>
        <v>0.7</v>
      </c>
      <c r="L11" s="1">
        <f t="shared" si="3"/>
        <v>0.86363636363636365</v>
      </c>
      <c r="M11" s="3"/>
      <c r="N11" t="s">
        <v>16</v>
      </c>
      <c r="O11" s="8" t="e">
        <f ca="1">O7-O10</f>
        <v>#NAME?</v>
      </c>
      <c r="Q11" t="e" cm="1">
        <f t="array" aca="1" ref="Q11" ca="1">FTEXT(O11)</f>
        <v>#NAME?</v>
      </c>
      <c r="V11" s="13" t="s">
        <v>38</v>
      </c>
      <c r="W11" s="13" t="s">
        <v>39</v>
      </c>
      <c r="X11" s="13" t="s">
        <v>26</v>
      </c>
      <c r="Y11" s="13" t="s">
        <v>12</v>
      </c>
      <c r="Z11" s="13" t="s">
        <v>13</v>
      </c>
      <c r="AA11" s="13" t="s">
        <v>23</v>
      </c>
      <c r="AB11" s="13" t="s">
        <v>16</v>
      </c>
      <c r="AC11" s="13" t="s">
        <v>17</v>
      </c>
      <c r="AD11" s="13" t="s">
        <v>40</v>
      </c>
      <c r="AE11" s="13" t="s">
        <v>41</v>
      </c>
      <c r="AG11" t="s">
        <v>48</v>
      </c>
      <c r="AH11" s="20" t="e">
        <f ca="1">MIN(AH8,AI8)</f>
        <v>#NAME?</v>
      </c>
    </row>
    <row r="12" spans="1:35" x14ac:dyDescent="0.35">
      <c r="B12" s="1">
        <v>45</v>
      </c>
      <c r="C12" s="1">
        <v>12</v>
      </c>
      <c r="D12" s="1"/>
      <c r="E12" s="1">
        <f t="shared" si="0"/>
        <v>10.5</v>
      </c>
      <c r="F12" s="1">
        <f t="shared" si="0"/>
        <v>3</v>
      </c>
      <c r="G12" s="1"/>
      <c r="H12" s="1">
        <f t="shared" si="1"/>
        <v>3.5</v>
      </c>
      <c r="I12" s="1">
        <f t="shared" si="1"/>
        <v>3</v>
      </c>
      <c r="J12" s="3"/>
      <c r="K12" s="1">
        <f t="shared" si="2"/>
        <v>0.7</v>
      </c>
      <c r="L12" s="1">
        <f t="shared" si="3"/>
        <v>0</v>
      </c>
      <c r="M12" s="3"/>
      <c r="N12" t="s">
        <v>17</v>
      </c>
      <c r="O12" s="9" t="e">
        <f ca="1">O7+O10</f>
        <v>#NAME?</v>
      </c>
      <c r="Q12" t="e" cm="1">
        <f t="array" aca="1" ref="Q12" ca="1">FTEXT(O12)</f>
        <v>#NAME?</v>
      </c>
      <c r="V12" t="s">
        <v>42</v>
      </c>
      <c r="W12">
        <f>SQRT(Y8*(1/W6+1/W7))</f>
        <v>12.541724013680085</v>
      </c>
      <c r="X12">
        <f>(ABS(X6-X7-Z4))/W12</f>
        <v>1.6207718097687711</v>
      </c>
      <c r="Y12">
        <f>W6+W7-2</f>
        <v>19</v>
      </c>
      <c r="Z12">
        <f>_xlfn.T.DIST.RT(X12,Y12)</f>
        <v>6.0772343327352478E-2</v>
      </c>
      <c r="AA12">
        <f>_xlfn.T.INV.2T(AA10*2,Y12)</f>
        <v>1.7291328115213698</v>
      </c>
      <c r="AD12" s="3" t="str">
        <f>IF(Z12&lt;AA10,"yes","no")</f>
        <v>no</v>
      </c>
      <c r="AE12">
        <f>SQRT(X12^2/(X12^2+Y12))</f>
        <v>0.34851760879910998</v>
      </c>
      <c r="AG12" t="s">
        <v>2</v>
      </c>
      <c r="AH12" s="21">
        <f>AH5*AI5/2</f>
        <v>55</v>
      </c>
    </row>
    <row r="13" spans="1:35" x14ac:dyDescent="0.35">
      <c r="B13" s="4">
        <v>45</v>
      </c>
      <c r="C13" s="4"/>
      <c r="D13" s="1"/>
      <c r="E13" s="4">
        <f t="shared" si="0"/>
        <v>10.5</v>
      </c>
      <c r="F13" s="4"/>
      <c r="G13" s="1"/>
      <c r="H13" s="4">
        <f t="shared" si="1"/>
        <v>3.5</v>
      </c>
      <c r="I13" s="4"/>
      <c r="J13" s="3"/>
      <c r="K13" s="4">
        <f t="shared" si="2"/>
        <v>0.7</v>
      </c>
      <c r="L13" s="4"/>
      <c r="M13" s="3"/>
      <c r="V13" t="s">
        <v>43</v>
      </c>
      <c r="W13">
        <f>W12</f>
        <v>12.541724013680085</v>
      </c>
      <c r="X13">
        <f t="shared" ref="X13:Y13" si="10">X12</f>
        <v>1.6207718097687711</v>
      </c>
      <c r="Y13">
        <f t="shared" si="10"/>
        <v>19</v>
      </c>
      <c r="Z13">
        <f>_xlfn.T.DIST.2T(X13,Y13)</f>
        <v>0.12154468665470496</v>
      </c>
      <c r="AA13">
        <f>_xlfn.T.INV.2T(AA10,Y13)</f>
        <v>2.0930240544083096</v>
      </c>
      <c r="AB13">
        <f>(X6-X7)-AA13*W13</f>
        <v>-5.9228573171100223</v>
      </c>
      <c r="AC13">
        <f>(X6-X7)+AA13*W13</f>
        <v>46.577402771655478</v>
      </c>
      <c r="AD13" s="3" t="str">
        <f>IF(Z13&lt;AA10,"yes","no")</f>
        <v>no</v>
      </c>
      <c r="AE13">
        <f>AE12</f>
        <v>0.34851760879910998</v>
      </c>
      <c r="AG13" t="s">
        <v>51</v>
      </c>
      <c r="AH13" s="21" t="e">
        <f ca="1">SQRT(AH12*(AH5+AI5+1)/6*(1-TiesCorrection(B3:B13,C3:C12,2)/((AH5+AI5)^3-AH5-AI5)))</f>
        <v>#NAME?</v>
      </c>
      <c r="AI13" t="s">
        <v>52</v>
      </c>
    </row>
    <row r="14" spans="1:35" x14ac:dyDescent="0.35">
      <c r="A14" t="s">
        <v>2</v>
      </c>
      <c r="B14" s="1">
        <f>AVERAGE(B3:B13)</f>
        <v>57.727272727272727</v>
      </c>
      <c r="C14" s="1">
        <f>AVERAGE(C3:C13)</f>
        <v>37.4</v>
      </c>
      <c r="E14" s="1">
        <f>AVERAGE(E3:E13)</f>
        <v>12.954545454545455</v>
      </c>
      <c r="F14" s="1">
        <f>AVERAGE(F3:F13)</f>
        <v>8.85</v>
      </c>
      <c r="K14" s="1"/>
      <c r="L14" s="1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G14" t="s">
        <v>53</v>
      </c>
      <c r="AH14" s="21" t="e">
        <f ca="1">ABS(ABS(AH11-AH12)-1/2)/AH13</f>
        <v>#NAME?</v>
      </c>
      <c r="AI14" t="s">
        <v>54</v>
      </c>
    </row>
    <row r="15" spans="1:35" ht="15" thickBot="1" x14ac:dyDescent="0.4">
      <c r="A15" t="s">
        <v>3</v>
      </c>
      <c r="B15" s="1">
        <f>_xlfn.VAR.S(B3:B13)</f>
        <v>355.21818181818162</v>
      </c>
      <c r="C15" s="1">
        <f>_xlfn.VAR.S(C3:C13)</f>
        <v>1344.711111111111</v>
      </c>
      <c r="J15" t="s">
        <v>15</v>
      </c>
      <c r="K15" s="6">
        <f>_xlfn.VAR.S(K3:K13)</f>
        <v>5.2272727272727288E-3</v>
      </c>
      <c r="L15" s="6">
        <f>_xlfn.VAR.S(L3:L13)</f>
        <v>0.20342056932966027</v>
      </c>
      <c r="V15" t="s">
        <v>44</v>
      </c>
      <c r="Z15" t="s">
        <v>37</v>
      </c>
      <c r="AA15">
        <f>AA10</f>
        <v>0.05</v>
      </c>
      <c r="AG15" t="s">
        <v>41</v>
      </c>
      <c r="AH15" s="21" t="e">
        <f ca="1">1-AH11/AH12</f>
        <v>#NAME?</v>
      </c>
      <c r="AI15" t="s">
        <v>55</v>
      </c>
    </row>
    <row r="16" spans="1:35" ht="15" thickTop="1" x14ac:dyDescent="0.35">
      <c r="A16" t="s">
        <v>4</v>
      </c>
      <c r="B16" s="1">
        <f>COUNT(B3:B13)</f>
        <v>11</v>
      </c>
      <c r="C16" s="1">
        <f>COUNT(C3:C13)</f>
        <v>10</v>
      </c>
      <c r="J16" t="s">
        <v>25</v>
      </c>
      <c r="K16" s="4">
        <f>K15/B16</f>
        <v>4.752066115702481E-4</v>
      </c>
      <c r="L16" s="4">
        <f>L15/C16</f>
        <v>2.0342056932966028E-2</v>
      </c>
      <c r="V16" s="13" t="s">
        <v>38</v>
      </c>
      <c r="W16" s="13" t="s">
        <v>39</v>
      </c>
      <c r="X16" s="13" t="s">
        <v>26</v>
      </c>
      <c r="Y16" s="13" t="s">
        <v>12</v>
      </c>
      <c r="Z16" s="13" t="s">
        <v>13</v>
      </c>
      <c r="AA16" s="13" t="s">
        <v>23</v>
      </c>
      <c r="AB16" s="13" t="s">
        <v>16</v>
      </c>
      <c r="AC16" s="13" t="s">
        <v>17</v>
      </c>
      <c r="AD16" s="13" t="s">
        <v>40</v>
      </c>
      <c r="AE16" s="13" t="s">
        <v>41</v>
      </c>
      <c r="AG16" t="s">
        <v>56</v>
      </c>
      <c r="AH16" s="20" t="e">
        <f ca="1">1-_xlfn.NORM.S.DIST(AH14,TRUE)</f>
        <v>#NAME?</v>
      </c>
      <c r="AI16" s="15" t="e">
        <f ca="1">2*AH16</f>
        <v>#NAME?</v>
      </c>
    </row>
    <row r="17" spans="1:35" x14ac:dyDescent="0.35">
      <c r="A17" t="s">
        <v>9</v>
      </c>
      <c r="B17" s="10"/>
      <c r="C17" s="10">
        <f>B16+C16</f>
        <v>21</v>
      </c>
      <c r="V17" t="s">
        <v>42</v>
      </c>
      <c r="W17">
        <f>SQRT(Y6/W6+Y7/W7)</f>
        <v>12.913700983629059</v>
      </c>
      <c r="X17">
        <f>(ABS(X6-X7-Z4))/W17</f>
        <v>1.5740857522597118</v>
      </c>
      <c r="Y17">
        <f>(Y6/W6+Y7/W7)^2/((Y6/W6)^2/(W6-1)+(Y7/W7)^2/(W7-1))</f>
        <v>13.158666442573075</v>
      </c>
      <c r="Z17" t="e">
        <f ca="1">T_DIST_RT(X17,Y17)</f>
        <v>#NAME?</v>
      </c>
      <c r="AA17" t="e">
        <f ca="1">T_INV(1-AA15,Y17)</f>
        <v>#NAME?</v>
      </c>
      <c r="AD17" s="3" t="e">
        <f ca="1">IF(Z17&lt;AA15,"yes","no")</f>
        <v>#NAME?</v>
      </c>
      <c r="AE17">
        <f>SQRT(X17^2/(X17^2+Y17))</f>
        <v>0.39807034930740592</v>
      </c>
      <c r="AG17" t="s">
        <v>57</v>
      </c>
      <c r="AH17" s="21" t="e">
        <f ca="1">MWDIST(AH11,AH5,AI5,1)</f>
        <v>#NAME?</v>
      </c>
      <c r="AI17" s="17" t="e">
        <f ca="1">2*AH17</f>
        <v>#NAME?</v>
      </c>
    </row>
    <row r="18" spans="1:35" x14ac:dyDescent="0.35">
      <c r="V18" t="s">
        <v>43</v>
      </c>
      <c r="W18">
        <f>W17</f>
        <v>12.913700983629059</v>
      </c>
      <c r="X18">
        <f t="shared" ref="X18:Y18" si="11">X17</f>
        <v>1.5740857522597118</v>
      </c>
      <c r="Y18">
        <f t="shared" si="11"/>
        <v>13.158666442573075</v>
      </c>
      <c r="Z18" t="e">
        <f ca="1">T_DIST_2T(X18,Y18)</f>
        <v>#NAME?</v>
      </c>
      <c r="AA18" t="e">
        <f ca="1">T_INV_2T(AA15,Y18)</f>
        <v>#NAME?</v>
      </c>
      <c r="AB18" t="e">
        <f ca="1">(X6-X7)-AA18*W18</f>
        <v>#NAME?</v>
      </c>
      <c r="AC18" t="e">
        <f ca="1">(X6-X7)+AA18*W18</f>
        <v>#NAME?</v>
      </c>
      <c r="AD18" s="3" t="e">
        <f ca="1">IF(Z18&lt;AA15,"yes","no")</f>
        <v>#NAME?</v>
      </c>
      <c r="AE18">
        <f>AE17</f>
        <v>0.39807034930740592</v>
      </c>
      <c r="AG18" t="s">
        <v>58</v>
      </c>
      <c r="AH18" s="22" t="e">
        <f t="array" aca="1" ref="AH18:AI18" ca="1">TRANSPOSE(SUBMATRIX(MW_SIMUL(B3:B13,C3:C12,TRUE,10000),3,2,2,1))</f>
        <v>#NAME?</v>
      </c>
      <c r="AI18" s="19" t="e">
        <f ca="1"/>
        <v>#NAME?</v>
      </c>
    </row>
    <row r="19" spans="1:35" x14ac:dyDescent="0.35">
      <c r="A19" t="s">
        <v>18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1" spans="1:35" x14ac:dyDescent="0.35">
      <c r="A21" s="11"/>
      <c r="B21" s="11" t="str">
        <f>B2</f>
        <v>X</v>
      </c>
      <c r="C21" s="11" t="str">
        <f>C2</f>
        <v>Y</v>
      </c>
    </row>
    <row r="22" spans="1:35" x14ac:dyDescent="0.35">
      <c r="A22" t="s">
        <v>19</v>
      </c>
      <c r="B22" t="e">
        <f ca="1">SHAPIRO(B3:B13)</f>
        <v>#NAME?</v>
      </c>
      <c r="C22" t="e">
        <f ca="1">SHAPIRO(C3:C13)</f>
        <v>#NAME?</v>
      </c>
    </row>
    <row r="23" spans="1:35" x14ac:dyDescent="0.35">
      <c r="A23" t="s">
        <v>13</v>
      </c>
      <c r="B23" t="e">
        <f ca="1">SWTEST(B3:B13)</f>
        <v>#NAME?</v>
      </c>
      <c r="C23" t="e">
        <f ca="1">SWTEST(C3:C13)</f>
        <v>#NAME?</v>
      </c>
    </row>
    <row r="24" spans="1:35" x14ac:dyDescent="0.35">
      <c r="A24" t="s">
        <v>20</v>
      </c>
      <c r="B24">
        <v>0.05</v>
      </c>
      <c r="C24">
        <v>0.05</v>
      </c>
    </row>
    <row r="25" spans="1:35" x14ac:dyDescent="0.35">
      <c r="A25" s="10" t="s">
        <v>21</v>
      </c>
      <c r="B25" s="4" t="e">
        <f ca="1">IF(B23&lt;B24,"no","yes")</f>
        <v>#NAME?</v>
      </c>
      <c r="C25" s="4" t="e">
        <f ca="1">IF(C23&lt;C24,"no","yes")</f>
        <v>#NAME?</v>
      </c>
    </row>
  </sheetData>
  <mergeCells count="4">
    <mergeCell ref="B1:C1"/>
    <mergeCell ref="E1:F1"/>
    <mergeCell ref="H1:I1"/>
    <mergeCell ref="K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282B-A188-419A-A9E8-71654CD8A829}">
  <sheetPr codeName="Sheet3"/>
  <dimension ref="A1:DF24"/>
  <sheetViews>
    <sheetView zoomScale="96" zoomScaleNormal="96" workbookViewId="0"/>
  </sheetViews>
  <sheetFormatPr defaultRowHeight="14.5" x14ac:dyDescent="0.35"/>
  <cols>
    <col min="1" max="2" width="6.54296875" customWidth="1"/>
    <col min="3" max="3" width="6.1796875" customWidth="1"/>
    <col min="4" max="4" width="4.08984375" style="3" customWidth="1"/>
    <col min="11" max="99" width="8.7265625" hidden="1" customWidth="1"/>
    <col min="100" max="100" width="0" hidden="1" customWidth="1"/>
    <col min="109" max="109" width="3.6328125" customWidth="1"/>
    <col min="110" max="110" width="28" customWidth="1"/>
  </cols>
  <sheetData>
    <row r="1" spans="1:110" x14ac:dyDescent="0.35">
      <c r="F1" s="10">
        <v>1</v>
      </c>
      <c r="G1" s="10">
        <f>F1+1</f>
        <v>2</v>
      </c>
      <c r="H1" s="10">
        <f t="shared" ref="H1:BS1" si="0">G1+1</f>
        <v>3</v>
      </c>
      <c r="I1" s="10">
        <f t="shared" si="0"/>
        <v>4</v>
      </c>
      <c r="J1" s="10">
        <f t="shared" si="0"/>
        <v>5</v>
      </c>
      <c r="K1" s="10">
        <f t="shared" si="0"/>
        <v>6</v>
      </c>
      <c r="L1" s="10">
        <f t="shared" si="0"/>
        <v>7</v>
      </c>
      <c r="M1" s="10">
        <f t="shared" si="0"/>
        <v>8</v>
      </c>
      <c r="N1" s="10">
        <f t="shared" si="0"/>
        <v>9</v>
      </c>
      <c r="O1" s="10">
        <f t="shared" si="0"/>
        <v>10</v>
      </c>
      <c r="P1" s="10">
        <f t="shared" si="0"/>
        <v>11</v>
      </c>
      <c r="Q1" s="10">
        <f t="shared" si="0"/>
        <v>12</v>
      </c>
      <c r="R1" s="10">
        <f t="shared" si="0"/>
        <v>13</v>
      </c>
      <c r="S1" s="10">
        <f t="shared" si="0"/>
        <v>14</v>
      </c>
      <c r="T1" s="10">
        <f t="shared" si="0"/>
        <v>15</v>
      </c>
      <c r="U1" s="10">
        <f t="shared" si="0"/>
        <v>16</v>
      </c>
      <c r="V1" s="10">
        <f t="shared" si="0"/>
        <v>17</v>
      </c>
      <c r="W1" s="10">
        <f t="shared" si="0"/>
        <v>18</v>
      </c>
      <c r="X1" s="10">
        <f t="shared" si="0"/>
        <v>19</v>
      </c>
      <c r="Y1" s="10">
        <f t="shared" si="0"/>
        <v>20</v>
      </c>
      <c r="Z1" s="10">
        <f t="shared" si="0"/>
        <v>21</v>
      </c>
      <c r="AA1" s="10">
        <f t="shared" si="0"/>
        <v>22</v>
      </c>
      <c r="AB1" s="10">
        <f t="shared" si="0"/>
        <v>23</v>
      </c>
      <c r="AC1" s="10">
        <f t="shared" si="0"/>
        <v>24</v>
      </c>
      <c r="AD1" s="10">
        <f t="shared" si="0"/>
        <v>25</v>
      </c>
      <c r="AE1" s="10">
        <f t="shared" si="0"/>
        <v>26</v>
      </c>
      <c r="AF1" s="10">
        <f t="shared" si="0"/>
        <v>27</v>
      </c>
      <c r="AG1" s="10">
        <f t="shared" si="0"/>
        <v>28</v>
      </c>
      <c r="AH1" s="10">
        <f t="shared" si="0"/>
        <v>29</v>
      </c>
      <c r="AI1" s="10">
        <f t="shared" si="0"/>
        <v>30</v>
      </c>
      <c r="AJ1" s="10">
        <f t="shared" si="0"/>
        <v>31</v>
      </c>
      <c r="AK1" s="10">
        <f t="shared" si="0"/>
        <v>32</v>
      </c>
      <c r="AL1" s="10">
        <f t="shared" si="0"/>
        <v>33</v>
      </c>
      <c r="AM1" s="10">
        <f t="shared" si="0"/>
        <v>34</v>
      </c>
      <c r="AN1" s="10">
        <f t="shared" si="0"/>
        <v>35</v>
      </c>
      <c r="AO1" s="10">
        <f t="shared" si="0"/>
        <v>36</v>
      </c>
      <c r="AP1" s="10">
        <f t="shared" si="0"/>
        <v>37</v>
      </c>
      <c r="AQ1" s="10">
        <f t="shared" si="0"/>
        <v>38</v>
      </c>
      <c r="AR1" s="10">
        <f t="shared" si="0"/>
        <v>39</v>
      </c>
      <c r="AS1" s="10">
        <f t="shared" si="0"/>
        <v>40</v>
      </c>
      <c r="AT1" s="10">
        <f t="shared" si="0"/>
        <v>41</v>
      </c>
      <c r="AU1" s="10">
        <f t="shared" si="0"/>
        <v>42</v>
      </c>
      <c r="AV1" s="10">
        <f t="shared" si="0"/>
        <v>43</v>
      </c>
      <c r="AW1" s="10">
        <f t="shared" si="0"/>
        <v>44</v>
      </c>
      <c r="AX1" s="10">
        <f t="shared" si="0"/>
        <v>45</v>
      </c>
      <c r="AY1" s="10">
        <f t="shared" si="0"/>
        <v>46</v>
      </c>
      <c r="AZ1" s="10">
        <f t="shared" si="0"/>
        <v>47</v>
      </c>
      <c r="BA1" s="10">
        <f t="shared" si="0"/>
        <v>48</v>
      </c>
      <c r="BB1" s="10">
        <f t="shared" si="0"/>
        <v>49</v>
      </c>
      <c r="BC1" s="10">
        <f t="shared" si="0"/>
        <v>50</v>
      </c>
      <c r="BD1" s="10">
        <f t="shared" si="0"/>
        <v>51</v>
      </c>
      <c r="BE1" s="10">
        <f t="shared" si="0"/>
        <v>52</v>
      </c>
      <c r="BF1" s="10">
        <f t="shared" si="0"/>
        <v>53</v>
      </c>
      <c r="BG1" s="10">
        <f t="shared" si="0"/>
        <v>54</v>
      </c>
      <c r="BH1" s="10">
        <f t="shared" si="0"/>
        <v>55</v>
      </c>
      <c r="BI1" s="10">
        <f t="shared" si="0"/>
        <v>56</v>
      </c>
      <c r="BJ1" s="10">
        <f t="shared" si="0"/>
        <v>57</v>
      </c>
      <c r="BK1" s="10">
        <f t="shared" si="0"/>
        <v>58</v>
      </c>
      <c r="BL1" s="10">
        <f t="shared" si="0"/>
        <v>59</v>
      </c>
      <c r="BM1" s="10">
        <f t="shared" si="0"/>
        <v>60</v>
      </c>
      <c r="BN1" s="10">
        <f t="shared" si="0"/>
        <v>61</v>
      </c>
      <c r="BO1" s="10">
        <f t="shared" si="0"/>
        <v>62</v>
      </c>
      <c r="BP1" s="10">
        <f t="shared" si="0"/>
        <v>63</v>
      </c>
      <c r="BQ1" s="10">
        <f t="shared" si="0"/>
        <v>64</v>
      </c>
      <c r="BR1" s="10">
        <f t="shared" si="0"/>
        <v>65</v>
      </c>
      <c r="BS1" s="10">
        <f t="shared" si="0"/>
        <v>66</v>
      </c>
      <c r="BT1" s="10">
        <f t="shared" ref="BT1:DA1" si="1">BS1+1</f>
        <v>67</v>
      </c>
      <c r="BU1" s="10">
        <f t="shared" si="1"/>
        <v>68</v>
      </c>
      <c r="BV1" s="10">
        <f t="shared" si="1"/>
        <v>69</v>
      </c>
      <c r="BW1" s="10">
        <f t="shared" si="1"/>
        <v>70</v>
      </c>
      <c r="BX1" s="10">
        <f t="shared" si="1"/>
        <v>71</v>
      </c>
      <c r="BY1" s="10">
        <f t="shared" si="1"/>
        <v>72</v>
      </c>
      <c r="BZ1" s="10">
        <f t="shared" si="1"/>
        <v>73</v>
      </c>
      <c r="CA1" s="10">
        <f t="shared" si="1"/>
        <v>74</v>
      </c>
      <c r="CB1" s="10">
        <f t="shared" si="1"/>
        <v>75</v>
      </c>
      <c r="CC1" s="10">
        <f t="shared" si="1"/>
        <v>76</v>
      </c>
      <c r="CD1" s="10">
        <f t="shared" si="1"/>
        <v>77</v>
      </c>
      <c r="CE1" s="10">
        <f t="shared" si="1"/>
        <v>78</v>
      </c>
      <c r="CF1" s="10">
        <f t="shared" si="1"/>
        <v>79</v>
      </c>
      <c r="CG1" s="10">
        <f t="shared" si="1"/>
        <v>80</v>
      </c>
      <c r="CH1" s="10">
        <f t="shared" si="1"/>
        <v>81</v>
      </c>
      <c r="CI1" s="10">
        <f t="shared" si="1"/>
        <v>82</v>
      </c>
      <c r="CJ1" s="10">
        <f t="shared" si="1"/>
        <v>83</v>
      </c>
      <c r="CK1" s="10">
        <f t="shared" si="1"/>
        <v>84</v>
      </c>
      <c r="CL1" s="10">
        <f t="shared" si="1"/>
        <v>85</v>
      </c>
      <c r="CM1" s="10">
        <f t="shared" si="1"/>
        <v>86</v>
      </c>
      <c r="CN1" s="10">
        <f t="shared" si="1"/>
        <v>87</v>
      </c>
      <c r="CO1" s="10">
        <f t="shared" si="1"/>
        <v>88</v>
      </c>
      <c r="CP1" s="10">
        <f t="shared" si="1"/>
        <v>89</v>
      </c>
      <c r="CQ1" s="10">
        <f t="shared" si="1"/>
        <v>90</v>
      </c>
      <c r="CR1" s="10">
        <f t="shared" si="1"/>
        <v>91</v>
      </c>
      <c r="CS1" s="10">
        <f t="shared" si="1"/>
        <v>92</v>
      </c>
      <c r="CT1" s="10">
        <f t="shared" si="1"/>
        <v>93</v>
      </c>
      <c r="CU1" s="10">
        <f t="shared" si="1"/>
        <v>94</v>
      </c>
      <c r="CV1" s="10">
        <f t="shared" si="1"/>
        <v>95</v>
      </c>
      <c r="CW1" s="10">
        <f t="shared" si="1"/>
        <v>96</v>
      </c>
      <c r="CX1" s="10">
        <f t="shared" si="1"/>
        <v>97</v>
      </c>
      <c r="CY1" s="10">
        <f t="shared" si="1"/>
        <v>98</v>
      </c>
      <c r="CZ1" s="10">
        <f t="shared" si="1"/>
        <v>99</v>
      </c>
      <c r="DA1" s="10">
        <f t="shared" si="1"/>
        <v>100</v>
      </c>
    </row>
    <row r="2" spans="1:110" x14ac:dyDescent="0.35">
      <c r="A2" s="29" t="s">
        <v>5</v>
      </c>
      <c r="B2" s="29"/>
      <c r="C2" s="3"/>
      <c r="D2" s="3" t="s">
        <v>0</v>
      </c>
      <c r="E2" s="7">
        <v>38</v>
      </c>
      <c r="F2">
        <v>11</v>
      </c>
      <c r="G2">
        <v>21</v>
      </c>
      <c r="H2">
        <v>45</v>
      </c>
      <c r="I2">
        <v>5</v>
      </c>
      <c r="J2">
        <v>81</v>
      </c>
      <c r="K2">
        <v>13</v>
      </c>
      <c r="L2">
        <v>5</v>
      </c>
      <c r="M2">
        <v>60</v>
      </c>
      <c r="N2">
        <v>60</v>
      </c>
      <c r="O2">
        <v>21</v>
      </c>
      <c r="P2">
        <v>60</v>
      </c>
      <c r="Q2">
        <v>22</v>
      </c>
      <c r="R2">
        <v>5</v>
      </c>
      <c r="S2">
        <v>13</v>
      </c>
      <c r="T2">
        <v>60</v>
      </c>
      <c r="U2">
        <v>90</v>
      </c>
      <c r="V2">
        <v>62</v>
      </c>
      <c r="W2">
        <v>21</v>
      </c>
      <c r="X2">
        <v>62</v>
      </c>
      <c r="Y2">
        <v>60</v>
      </c>
      <c r="Z2">
        <v>38</v>
      </c>
      <c r="AA2">
        <v>72</v>
      </c>
      <c r="AB2">
        <v>22</v>
      </c>
      <c r="AC2">
        <v>98</v>
      </c>
      <c r="AD2">
        <v>12</v>
      </c>
      <c r="AE2">
        <v>98</v>
      </c>
      <c r="AF2">
        <v>5</v>
      </c>
      <c r="AG2">
        <v>11</v>
      </c>
      <c r="AH2">
        <v>13</v>
      </c>
      <c r="AI2">
        <v>13</v>
      </c>
      <c r="AJ2">
        <v>98</v>
      </c>
      <c r="AK2">
        <v>81</v>
      </c>
      <c r="AL2">
        <v>82</v>
      </c>
      <c r="AM2">
        <v>90</v>
      </c>
      <c r="AN2">
        <v>81</v>
      </c>
      <c r="AO2">
        <v>69</v>
      </c>
      <c r="AP2">
        <v>98</v>
      </c>
      <c r="AQ2">
        <v>45</v>
      </c>
      <c r="AR2">
        <v>60</v>
      </c>
      <c r="AS2">
        <v>72</v>
      </c>
      <c r="AT2">
        <v>45</v>
      </c>
      <c r="AU2">
        <v>60</v>
      </c>
      <c r="AV2">
        <v>38</v>
      </c>
      <c r="AW2">
        <v>69</v>
      </c>
      <c r="AX2">
        <v>98</v>
      </c>
      <c r="AY2">
        <v>69</v>
      </c>
      <c r="AZ2">
        <v>45</v>
      </c>
      <c r="BA2">
        <v>72</v>
      </c>
      <c r="BB2">
        <v>69</v>
      </c>
      <c r="BC2">
        <v>22</v>
      </c>
      <c r="BD2">
        <v>60</v>
      </c>
      <c r="BE2">
        <v>11</v>
      </c>
      <c r="BF2">
        <v>21</v>
      </c>
      <c r="BG2">
        <v>13</v>
      </c>
      <c r="BH2">
        <v>21</v>
      </c>
      <c r="BI2">
        <v>81</v>
      </c>
      <c r="BJ2">
        <v>45</v>
      </c>
      <c r="BK2">
        <v>90</v>
      </c>
      <c r="BL2">
        <v>12</v>
      </c>
      <c r="BM2">
        <v>69</v>
      </c>
      <c r="BN2">
        <v>72</v>
      </c>
      <c r="BO2">
        <v>60</v>
      </c>
      <c r="BP2">
        <v>69</v>
      </c>
      <c r="BQ2">
        <v>60</v>
      </c>
      <c r="BR2">
        <v>81</v>
      </c>
      <c r="BS2">
        <v>13</v>
      </c>
      <c r="BT2">
        <v>5</v>
      </c>
      <c r="BU2">
        <v>11</v>
      </c>
      <c r="BV2">
        <v>21</v>
      </c>
      <c r="BW2">
        <v>21</v>
      </c>
      <c r="BX2">
        <v>90</v>
      </c>
      <c r="BY2">
        <v>45</v>
      </c>
      <c r="BZ2">
        <v>21</v>
      </c>
      <c r="CA2">
        <v>90</v>
      </c>
      <c r="CB2">
        <v>60</v>
      </c>
      <c r="CC2">
        <v>90</v>
      </c>
      <c r="CD2">
        <v>21</v>
      </c>
      <c r="CE2">
        <v>82</v>
      </c>
      <c r="CF2">
        <v>13</v>
      </c>
      <c r="CG2">
        <v>45</v>
      </c>
      <c r="CH2">
        <v>22</v>
      </c>
      <c r="CI2">
        <v>38</v>
      </c>
      <c r="CJ2">
        <v>62</v>
      </c>
      <c r="CK2">
        <v>72</v>
      </c>
      <c r="CL2">
        <v>90</v>
      </c>
      <c r="CM2">
        <v>60</v>
      </c>
      <c r="CN2">
        <v>81</v>
      </c>
      <c r="CO2">
        <v>90</v>
      </c>
      <c r="CP2">
        <v>21</v>
      </c>
      <c r="CQ2">
        <v>81</v>
      </c>
      <c r="CR2">
        <v>45</v>
      </c>
      <c r="CS2">
        <v>90</v>
      </c>
      <c r="CT2">
        <v>12</v>
      </c>
      <c r="CU2">
        <v>22</v>
      </c>
      <c r="CV2">
        <v>81</v>
      </c>
      <c r="CW2">
        <v>11</v>
      </c>
      <c r="CX2">
        <v>60</v>
      </c>
      <c r="CY2">
        <v>21</v>
      </c>
      <c r="CZ2">
        <v>98</v>
      </c>
      <c r="DA2">
        <v>21</v>
      </c>
      <c r="DC2" t="s">
        <v>20</v>
      </c>
      <c r="DD2" s="7">
        <v>0.05</v>
      </c>
    </row>
    <row r="3" spans="1:110" x14ac:dyDescent="0.35">
      <c r="A3" s="2" t="s">
        <v>0</v>
      </c>
      <c r="B3" s="2" t="s">
        <v>1</v>
      </c>
      <c r="C3" s="3"/>
      <c r="D3" s="3" t="s">
        <v>0</v>
      </c>
      <c r="E3" s="8">
        <v>60</v>
      </c>
      <c r="F3">
        <v>69</v>
      </c>
      <c r="G3">
        <v>11</v>
      </c>
      <c r="H3">
        <v>45</v>
      </c>
      <c r="I3">
        <v>90</v>
      </c>
      <c r="J3">
        <v>98</v>
      </c>
      <c r="K3">
        <v>60</v>
      </c>
      <c r="L3">
        <v>21</v>
      </c>
      <c r="M3">
        <v>12</v>
      </c>
      <c r="N3">
        <v>98</v>
      </c>
      <c r="O3">
        <v>72</v>
      </c>
      <c r="P3">
        <v>38</v>
      </c>
      <c r="Q3">
        <v>21</v>
      </c>
      <c r="R3">
        <v>45</v>
      </c>
      <c r="S3">
        <v>90</v>
      </c>
      <c r="T3">
        <v>5</v>
      </c>
      <c r="U3">
        <v>12</v>
      </c>
      <c r="V3">
        <v>21</v>
      </c>
      <c r="W3">
        <v>12</v>
      </c>
      <c r="X3">
        <v>38</v>
      </c>
      <c r="Y3">
        <v>11</v>
      </c>
      <c r="Z3">
        <v>60</v>
      </c>
      <c r="AA3">
        <v>60</v>
      </c>
      <c r="AB3">
        <v>21</v>
      </c>
      <c r="AC3">
        <v>62</v>
      </c>
      <c r="AD3">
        <v>45</v>
      </c>
      <c r="AE3">
        <v>81</v>
      </c>
      <c r="AF3">
        <v>72</v>
      </c>
      <c r="AG3">
        <v>5</v>
      </c>
      <c r="AH3">
        <v>38</v>
      </c>
      <c r="AI3">
        <v>5</v>
      </c>
      <c r="AJ3">
        <v>13</v>
      </c>
      <c r="AK3">
        <v>13</v>
      </c>
      <c r="AL3">
        <v>21</v>
      </c>
      <c r="AM3">
        <v>81</v>
      </c>
      <c r="AN3">
        <v>81</v>
      </c>
      <c r="AO3">
        <v>60</v>
      </c>
      <c r="AP3">
        <v>22</v>
      </c>
      <c r="AQ3">
        <v>22</v>
      </c>
      <c r="AR3">
        <v>21</v>
      </c>
      <c r="AS3">
        <v>98</v>
      </c>
      <c r="AT3">
        <v>12</v>
      </c>
      <c r="AU3">
        <v>62</v>
      </c>
      <c r="AV3">
        <v>21</v>
      </c>
      <c r="AW3">
        <v>22</v>
      </c>
      <c r="AX3">
        <v>21</v>
      </c>
      <c r="AY3">
        <v>21</v>
      </c>
      <c r="AZ3">
        <v>81</v>
      </c>
      <c r="BA3">
        <v>98</v>
      </c>
      <c r="BB3">
        <v>12</v>
      </c>
      <c r="BC3">
        <v>11</v>
      </c>
      <c r="BD3">
        <v>21</v>
      </c>
      <c r="BE3">
        <v>12</v>
      </c>
      <c r="BF3">
        <v>12</v>
      </c>
      <c r="BG3">
        <v>21</v>
      </c>
      <c r="BH3">
        <v>45</v>
      </c>
      <c r="BI3">
        <v>11</v>
      </c>
      <c r="BJ3">
        <v>5</v>
      </c>
      <c r="BK3">
        <v>21</v>
      </c>
      <c r="BL3">
        <v>81</v>
      </c>
      <c r="BM3">
        <v>12</v>
      </c>
      <c r="BN3">
        <v>21</v>
      </c>
      <c r="BO3">
        <v>81</v>
      </c>
      <c r="BP3">
        <v>22</v>
      </c>
      <c r="BQ3">
        <v>13</v>
      </c>
      <c r="BR3">
        <v>11</v>
      </c>
      <c r="BS3">
        <v>90</v>
      </c>
      <c r="BT3">
        <v>11</v>
      </c>
      <c r="BU3">
        <v>21</v>
      </c>
      <c r="BV3">
        <v>45</v>
      </c>
      <c r="BW3">
        <v>60</v>
      </c>
      <c r="BX3">
        <v>22</v>
      </c>
      <c r="BY3">
        <v>11</v>
      </c>
      <c r="BZ3">
        <v>62</v>
      </c>
      <c r="CA3">
        <v>60</v>
      </c>
      <c r="CB3">
        <v>45</v>
      </c>
      <c r="CC3">
        <v>21</v>
      </c>
      <c r="CD3">
        <v>82</v>
      </c>
      <c r="CE3">
        <v>38</v>
      </c>
      <c r="CF3">
        <v>45</v>
      </c>
      <c r="CG3">
        <v>45</v>
      </c>
      <c r="CH3">
        <v>81</v>
      </c>
      <c r="CI3">
        <v>21</v>
      </c>
      <c r="CJ3">
        <v>11</v>
      </c>
      <c r="CK3">
        <v>12</v>
      </c>
      <c r="CL3">
        <v>21</v>
      </c>
      <c r="CM3">
        <v>21</v>
      </c>
      <c r="CN3">
        <v>21</v>
      </c>
      <c r="CO3">
        <v>11</v>
      </c>
      <c r="CP3">
        <v>11</v>
      </c>
      <c r="CQ3">
        <v>5</v>
      </c>
      <c r="CR3">
        <v>21</v>
      </c>
      <c r="CS3">
        <v>13</v>
      </c>
      <c r="CT3">
        <v>45</v>
      </c>
      <c r="CU3">
        <v>38</v>
      </c>
      <c r="CV3">
        <v>72</v>
      </c>
      <c r="CW3">
        <v>72</v>
      </c>
      <c r="CX3">
        <v>21</v>
      </c>
      <c r="CY3">
        <v>45</v>
      </c>
      <c r="CZ3">
        <v>38</v>
      </c>
      <c r="DA3">
        <v>21</v>
      </c>
      <c r="DC3" t="s">
        <v>59</v>
      </c>
      <c r="DD3" s="8">
        <f>DA1</f>
        <v>100</v>
      </c>
      <c r="DF3" t="e" cm="1">
        <f t="array" aca="1" ref="DF3" ca="1">FTEXT(DD3)</f>
        <v>#NAME?</v>
      </c>
    </row>
    <row r="4" spans="1:110" x14ac:dyDescent="0.35">
      <c r="A4" s="3">
        <v>38</v>
      </c>
      <c r="B4" s="3">
        <v>90</v>
      </c>
      <c r="C4" s="3"/>
      <c r="D4" s="3" t="s">
        <v>0</v>
      </c>
      <c r="E4" s="8">
        <v>81</v>
      </c>
      <c r="F4">
        <v>38</v>
      </c>
      <c r="G4">
        <v>62</v>
      </c>
      <c r="H4">
        <v>5</v>
      </c>
      <c r="I4">
        <v>72</v>
      </c>
      <c r="J4">
        <v>21</v>
      </c>
      <c r="K4">
        <v>12</v>
      </c>
      <c r="L4">
        <v>21</v>
      </c>
      <c r="M4">
        <v>72</v>
      </c>
      <c r="N4">
        <v>90</v>
      </c>
      <c r="O4">
        <v>21</v>
      </c>
      <c r="P4">
        <v>45</v>
      </c>
      <c r="Q4">
        <v>60</v>
      </c>
      <c r="R4">
        <v>11</v>
      </c>
      <c r="S4">
        <v>38</v>
      </c>
      <c r="T4">
        <v>69</v>
      </c>
      <c r="U4">
        <v>45</v>
      </c>
      <c r="V4">
        <v>11</v>
      </c>
      <c r="W4">
        <v>5</v>
      </c>
      <c r="X4">
        <v>21</v>
      </c>
      <c r="Y4">
        <v>82</v>
      </c>
      <c r="Z4">
        <v>82</v>
      </c>
      <c r="AA4">
        <v>82</v>
      </c>
      <c r="AB4">
        <v>60</v>
      </c>
      <c r="AC4">
        <v>5</v>
      </c>
      <c r="AD4">
        <v>81</v>
      </c>
      <c r="AE4">
        <v>38</v>
      </c>
      <c r="AF4">
        <v>11</v>
      </c>
      <c r="AG4">
        <v>81</v>
      </c>
      <c r="AH4">
        <v>22</v>
      </c>
      <c r="AI4">
        <v>60</v>
      </c>
      <c r="AJ4">
        <v>21</v>
      </c>
      <c r="AK4">
        <v>12</v>
      </c>
      <c r="AL4">
        <v>69</v>
      </c>
      <c r="AM4">
        <v>60</v>
      </c>
      <c r="AN4">
        <v>21</v>
      </c>
      <c r="AO4">
        <v>72</v>
      </c>
      <c r="AP4">
        <v>12</v>
      </c>
      <c r="AQ4">
        <v>82</v>
      </c>
      <c r="AR4">
        <v>69</v>
      </c>
      <c r="AS4">
        <v>90</v>
      </c>
      <c r="AT4">
        <v>81</v>
      </c>
      <c r="AU4">
        <v>81</v>
      </c>
      <c r="AV4">
        <v>12</v>
      </c>
      <c r="AW4">
        <v>82</v>
      </c>
      <c r="AX4">
        <v>45</v>
      </c>
      <c r="AY4">
        <v>11</v>
      </c>
      <c r="AZ4">
        <v>81</v>
      </c>
      <c r="BA4">
        <v>60</v>
      </c>
      <c r="BB4">
        <v>60</v>
      </c>
      <c r="BC4">
        <v>90</v>
      </c>
      <c r="BD4">
        <v>69</v>
      </c>
      <c r="BE4">
        <v>98</v>
      </c>
      <c r="BF4">
        <v>21</v>
      </c>
      <c r="BG4">
        <v>22</v>
      </c>
      <c r="BH4">
        <v>81</v>
      </c>
      <c r="BI4">
        <v>5</v>
      </c>
      <c r="BJ4">
        <v>21</v>
      </c>
      <c r="BK4">
        <v>13</v>
      </c>
      <c r="BL4">
        <v>38</v>
      </c>
      <c r="BM4">
        <v>72</v>
      </c>
      <c r="BN4">
        <v>11</v>
      </c>
      <c r="BO4">
        <v>82</v>
      </c>
      <c r="BP4">
        <v>45</v>
      </c>
      <c r="BQ4">
        <v>5</v>
      </c>
      <c r="BR4">
        <v>98</v>
      </c>
      <c r="BS4">
        <v>60</v>
      </c>
      <c r="BT4">
        <v>45</v>
      </c>
      <c r="BU4">
        <v>12</v>
      </c>
      <c r="BV4">
        <v>82</v>
      </c>
      <c r="BW4">
        <v>81</v>
      </c>
      <c r="BX4">
        <v>98</v>
      </c>
      <c r="BY4">
        <v>38</v>
      </c>
      <c r="BZ4">
        <v>11</v>
      </c>
      <c r="CA4">
        <v>21</v>
      </c>
      <c r="CB4">
        <v>5</v>
      </c>
      <c r="CC4">
        <v>60</v>
      </c>
      <c r="CD4">
        <v>21</v>
      </c>
      <c r="CE4">
        <v>12</v>
      </c>
      <c r="CF4">
        <v>72</v>
      </c>
      <c r="CG4">
        <v>5</v>
      </c>
      <c r="CH4">
        <v>11</v>
      </c>
      <c r="CI4">
        <v>12</v>
      </c>
      <c r="CJ4">
        <v>90</v>
      </c>
      <c r="CK4">
        <v>60</v>
      </c>
      <c r="CL4">
        <v>98</v>
      </c>
      <c r="CM4">
        <v>5</v>
      </c>
      <c r="CN4">
        <v>90</v>
      </c>
      <c r="CO4">
        <v>38</v>
      </c>
      <c r="CP4">
        <v>22</v>
      </c>
      <c r="CQ4">
        <v>98</v>
      </c>
      <c r="CR4">
        <v>21</v>
      </c>
      <c r="CS4">
        <v>12</v>
      </c>
      <c r="CT4">
        <v>5</v>
      </c>
      <c r="CU4">
        <v>11</v>
      </c>
      <c r="CV4">
        <v>62</v>
      </c>
      <c r="CW4">
        <v>81</v>
      </c>
      <c r="CX4">
        <v>12</v>
      </c>
      <c r="CY4">
        <v>22</v>
      </c>
      <c r="CZ4">
        <v>45</v>
      </c>
      <c r="DA4">
        <v>11</v>
      </c>
      <c r="DC4" t="s">
        <v>11</v>
      </c>
      <c r="DD4" s="8" t="e">
        <f ca="1">E24</f>
        <v>#NAME?</v>
      </c>
      <c r="DF4" t="e" cm="1">
        <f t="array" aca="1" ref="DF4" ca="1">FTEXT(DD4)</f>
        <v>#NAME?</v>
      </c>
    </row>
    <row r="5" spans="1:110" x14ac:dyDescent="0.35">
      <c r="A5" s="3">
        <v>60</v>
      </c>
      <c r="B5" s="3">
        <v>11</v>
      </c>
      <c r="C5" s="3"/>
      <c r="D5" s="3" t="s">
        <v>0</v>
      </c>
      <c r="E5" s="8">
        <v>82</v>
      </c>
      <c r="F5">
        <v>82</v>
      </c>
      <c r="G5">
        <v>82</v>
      </c>
      <c r="H5">
        <v>98</v>
      </c>
      <c r="I5">
        <v>12</v>
      </c>
      <c r="J5">
        <v>45</v>
      </c>
      <c r="K5">
        <v>22</v>
      </c>
      <c r="L5">
        <v>22</v>
      </c>
      <c r="M5">
        <v>21</v>
      </c>
      <c r="N5">
        <v>21</v>
      </c>
      <c r="O5">
        <v>45</v>
      </c>
      <c r="P5">
        <v>45</v>
      </c>
      <c r="Q5">
        <v>12</v>
      </c>
      <c r="R5">
        <v>21</v>
      </c>
      <c r="S5">
        <v>81</v>
      </c>
      <c r="T5">
        <v>38</v>
      </c>
      <c r="U5">
        <v>5</v>
      </c>
      <c r="V5">
        <v>90</v>
      </c>
      <c r="W5">
        <v>13</v>
      </c>
      <c r="X5">
        <v>82</v>
      </c>
      <c r="Y5">
        <v>45</v>
      </c>
      <c r="Z5">
        <v>12</v>
      </c>
      <c r="AA5">
        <v>69</v>
      </c>
      <c r="AB5">
        <v>60</v>
      </c>
      <c r="AC5">
        <v>82</v>
      </c>
      <c r="AD5">
        <v>21</v>
      </c>
      <c r="AE5">
        <v>21</v>
      </c>
      <c r="AF5">
        <v>21</v>
      </c>
      <c r="AG5">
        <v>82</v>
      </c>
      <c r="AH5">
        <v>21</v>
      </c>
      <c r="AI5">
        <v>69</v>
      </c>
      <c r="AJ5">
        <v>21</v>
      </c>
      <c r="AK5">
        <v>21</v>
      </c>
      <c r="AL5">
        <v>45</v>
      </c>
      <c r="AM5">
        <v>62</v>
      </c>
      <c r="AN5">
        <v>22</v>
      </c>
      <c r="AO5">
        <v>81</v>
      </c>
      <c r="AP5">
        <v>72</v>
      </c>
      <c r="AQ5">
        <v>11</v>
      </c>
      <c r="AR5">
        <v>60</v>
      </c>
      <c r="AS5">
        <v>69</v>
      </c>
      <c r="AT5">
        <v>90</v>
      </c>
      <c r="AU5">
        <v>81</v>
      </c>
      <c r="AV5">
        <v>90</v>
      </c>
      <c r="AW5">
        <v>13</v>
      </c>
      <c r="AX5">
        <v>90</v>
      </c>
      <c r="AY5">
        <v>45</v>
      </c>
      <c r="AZ5">
        <v>60</v>
      </c>
      <c r="BA5">
        <v>82</v>
      </c>
      <c r="BB5">
        <v>38</v>
      </c>
      <c r="BC5">
        <v>45</v>
      </c>
      <c r="BD5">
        <v>60</v>
      </c>
      <c r="BE5">
        <v>60</v>
      </c>
      <c r="BF5">
        <v>82</v>
      </c>
      <c r="BG5">
        <v>62</v>
      </c>
      <c r="BH5">
        <v>21</v>
      </c>
      <c r="BI5">
        <v>45</v>
      </c>
      <c r="BJ5">
        <v>11</v>
      </c>
      <c r="BK5">
        <v>45</v>
      </c>
      <c r="BL5">
        <v>60</v>
      </c>
      <c r="BM5">
        <v>82</v>
      </c>
      <c r="BN5">
        <v>13</v>
      </c>
      <c r="BO5">
        <v>38</v>
      </c>
      <c r="BP5">
        <v>62</v>
      </c>
      <c r="BQ5">
        <v>69</v>
      </c>
      <c r="BR5">
        <v>60</v>
      </c>
      <c r="BS5">
        <v>38</v>
      </c>
      <c r="BT5">
        <v>81</v>
      </c>
      <c r="BU5">
        <v>38</v>
      </c>
      <c r="BV5">
        <v>81</v>
      </c>
      <c r="BW5">
        <v>45</v>
      </c>
      <c r="BX5">
        <v>21</v>
      </c>
      <c r="BY5">
        <v>21</v>
      </c>
      <c r="BZ5">
        <v>45</v>
      </c>
      <c r="CA5">
        <v>69</v>
      </c>
      <c r="CB5">
        <v>22</v>
      </c>
      <c r="CC5">
        <v>69</v>
      </c>
      <c r="CD5">
        <v>60</v>
      </c>
      <c r="CE5">
        <v>69</v>
      </c>
      <c r="CF5">
        <v>60</v>
      </c>
      <c r="CG5">
        <v>60</v>
      </c>
      <c r="CH5">
        <v>38</v>
      </c>
      <c r="CI5">
        <v>45</v>
      </c>
      <c r="CJ5">
        <v>69</v>
      </c>
      <c r="CK5">
        <v>90</v>
      </c>
      <c r="CL5">
        <v>13</v>
      </c>
      <c r="CM5">
        <v>82</v>
      </c>
      <c r="CN5">
        <v>62</v>
      </c>
      <c r="CO5">
        <v>45</v>
      </c>
      <c r="CP5">
        <v>90</v>
      </c>
      <c r="CQ5">
        <v>45</v>
      </c>
      <c r="CR5">
        <v>82</v>
      </c>
      <c r="CS5">
        <v>72</v>
      </c>
      <c r="CT5">
        <v>98</v>
      </c>
      <c r="CU5">
        <v>82</v>
      </c>
      <c r="CV5">
        <v>90</v>
      </c>
      <c r="CW5">
        <v>45</v>
      </c>
      <c r="CX5">
        <v>98</v>
      </c>
      <c r="CY5">
        <v>45</v>
      </c>
      <c r="CZ5">
        <v>60</v>
      </c>
      <c r="DA5">
        <v>60</v>
      </c>
      <c r="DC5" t="s">
        <v>64</v>
      </c>
      <c r="DD5" s="8">
        <f ca="1">COUNTIF(F24:CZ24,"&lt;"&amp;DD4)/DD3</f>
        <v>0.99</v>
      </c>
      <c r="DF5" t="e" cm="1">
        <f t="array" aca="1" ref="DF5" ca="1">FTEXT(DD5)</f>
        <v>#NAME?</v>
      </c>
    </row>
    <row r="6" spans="1:110" x14ac:dyDescent="0.35">
      <c r="A6" s="3">
        <v>81</v>
      </c>
      <c r="B6" s="3">
        <v>21</v>
      </c>
      <c r="C6" s="3"/>
      <c r="D6" s="3" t="s">
        <v>0</v>
      </c>
      <c r="E6" s="8">
        <v>69</v>
      </c>
      <c r="F6">
        <v>13</v>
      </c>
      <c r="G6">
        <v>72</v>
      </c>
      <c r="H6">
        <v>21</v>
      </c>
      <c r="I6">
        <v>69</v>
      </c>
      <c r="J6">
        <v>12</v>
      </c>
      <c r="K6">
        <v>45</v>
      </c>
      <c r="L6">
        <v>69</v>
      </c>
      <c r="M6">
        <v>38</v>
      </c>
      <c r="N6">
        <v>81</v>
      </c>
      <c r="O6">
        <v>98</v>
      </c>
      <c r="P6">
        <v>21</v>
      </c>
      <c r="Q6">
        <v>72</v>
      </c>
      <c r="R6">
        <v>13</v>
      </c>
      <c r="S6">
        <v>69</v>
      </c>
      <c r="T6">
        <v>81</v>
      </c>
      <c r="U6">
        <v>69</v>
      </c>
      <c r="V6">
        <v>5</v>
      </c>
      <c r="W6">
        <v>69</v>
      </c>
      <c r="X6">
        <v>22</v>
      </c>
      <c r="Y6">
        <v>38</v>
      </c>
      <c r="Z6">
        <v>21</v>
      </c>
      <c r="AA6">
        <v>45</v>
      </c>
      <c r="AB6">
        <v>45</v>
      </c>
      <c r="AC6">
        <v>12</v>
      </c>
      <c r="AD6">
        <v>90</v>
      </c>
      <c r="AE6">
        <v>45</v>
      </c>
      <c r="AF6">
        <v>12</v>
      </c>
      <c r="AG6">
        <v>72</v>
      </c>
      <c r="AH6">
        <v>21</v>
      </c>
      <c r="AI6">
        <v>45</v>
      </c>
      <c r="AJ6">
        <v>60</v>
      </c>
      <c r="AK6">
        <v>38</v>
      </c>
      <c r="AL6">
        <v>12</v>
      </c>
      <c r="AM6">
        <v>13</v>
      </c>
      <c r="AN6">
        <v>45</v>
      </c>
      <c r="AO6">
        <v>82</v>
      </c>
      <c r="AP6">
        <v>38</v>
      </c>
      <c r="AQ6">
        <v>72</v>
      </c>
      <c r="AR6">
        <v>22</v>
      </c>
      <c r="AS6">
        <v>22</v>
      </c>
      <c r="AT6">
        <v>13</v>
      </c>
      <c r="AU6">
        <v>22</v>
      </c>
      <c r="AV6">
        <v>21</v>
      </c>
      <c r="AW6">
        <v>12</v>
      </c>
      <c r="AX6">
        <v>5</v>
      </c>
      <c r="AY6">
        <v>12</v>
      </c>
      <c r="AZ6">
        <v>11</v>
      </c>
      <c r="BA6">
        <v>60</v>
      </c>
      <c r="BB6">
        <v>45</v>
      </c>
      <c r="BC6">
        <v>62</v>
      </c>
      <c r="BD6">
        <v>72</v>
      </c>
      <c r="BE6">
        <v>60</v>
      </c>
      <c r="BF6">
        <v>60</v>
      </c>
      <c r="BG6">
        <v>72</v>
      </c>
      <c r="BH6">
        <v>82</v>
      </c>
      <c r="BI6">
        <v>72</v>
      </c>
      <c r="BJ6">
        <v>45</v>
      </c>
      <c r="BK6">
        <v>5</v>
      </c>
      <c r="BL6">
        <v>98</v>
      </c>
      <c r="BM6">
        <v>81</v>
      </c>
      <c r="BN6">
        <v>60</v>
      </c>
      <c r="BO6">
        <v>98</v>
      </c>
      <c r="BP6">
        <v>90</v>
      </c>
      <c r="BQ6">
        <v>45</v>
      </c>
      <c r="BR6">
        <v>45</v>
      </c>
      <c r="BS6">
        <v>12</v>
      </c>
      <c r="BT6">
        <v>21</v>
      </c>
      <c r="BU6">
        <v>5</v>
      </c>
      <c r="BV6">
        <v>45</v>
      </c>
      <c r="BW6">
        <v>98</v>
      </c>
      <c r="BX6">
        <v>13</v>
      </c>
      <c r="BY6">
        <v>81</v>
      </c>
      <c r="BZ6">
        <v>22</v>
      </c>
      <c r="CA6">
        <v>22</v>
      </c>
      <c r="CB6">
        <v>21</v>
      </c>
      <c r="CC6">
        <v>5</v>
      </c>
      <c r="CD6">
        <v>62</v>
      </c>
      <c r="CE6">
        <v>21</v>
      </c>
      <c r="CF6">
        <v>62</v>
      </c>
      <c r="CG6">
        <v>98</v>
      </c>
      <c r="CH6">
        <v>45</v>
      </c>
      <c r="CI6">
        <v>81</v>
      </c>
      <c r="CJ6">
        <v>21</v>
      </c>
      <c r="CK6">
        <v>21</v>
      </c>
      <c r="CL6">
        <v>45</v>
      </c>
      <c r="CM6">
        <v>45</v>
      </c>
      <c r="CN6">
        <v>45</v>
      </c>
      <c r="CO6">
        <v>81</v>
      </c>
      <c r="CP6">
        <v>21</v>
      </c>
      <c r="CQ6">
        <v>72</v>
      </c>
      <c r="CR6">
        <v>60</v>
      </c>
      <c r="CS6">
        <v>21</v>
      </c>
      <c r="CT6">
        <v>60</v>
      </c>
      <c r="CU6">
        <v>21</v>
      </c>
      <c r="CV6">
        <v>5</v>
      </c>
      <c r="CW6">
        <v>69</v>
      </c>
      <c r="CX6">
        <v>69</v>
      </c>
      <c r="CY6">
        <v>72</v>
      </c>
      <c r="CZ6">
        <v>69</v>
      </c>
      <c r="DA6">
        <v>82</v>
      </c>
      <c r="DC6" t="s">
        <v>65</v>
      </c>
      <c r="DD6" s="8">
        <f ca="1">COUNTIF(F24:CZ24,"&gt;"&amp;-DD4)/DD3</f>
        <v>0.99</v>
      </c>
      <c r="DF6" t="e" cm="1">
        <f t="array" aca="1" ref="DF6" ca="1">FTEXT(DD6)</f>
        <v>#NAME?</v>
      </c>
    </row>
    <row r="7" spans="1:110" x14ac:dyDescent="0.35">
      <c r="A7" s="3">
        <v>82</v>
      </c>
      <c r="B7" s="3">
        <v>98</v>
      </c>
      <c r="C7" s="3"/>
      <c r="D7" s="3" t="s">
        <v>0</v>
      </c>
      <c r="E7" s="8">
        <v>60</v>
      </c>
      <c r="F7">
        <v>21</v>
      </c>
      <c r="G7">
        <v>81</v>
      </c>
      <c r="H7">
        <v>12</v>
      </c>
      <c r="I7">
        <v>60</v>
      </c>
      <c r="J7">
        <v>5</v>
      </c>
      <c r="K7">
        <v>5</v>
      </c>
      <c r="L7">
        <v>38</v>
      </c>
      <c r="M7">
        <v>45</v>
      </c>
      <c r="N7">
        <v>81</v>
      </c>
      <c r="O7">
        <v>45</v>
      </c>
      <c r="P7">
        <v>11</v>
      </c>
      <c r="Q7">
        <v>81</v>
      </c>
      <c r="R7">
        <v>98</v>
      </c>
      <c r="S7">
        <v>21</v>
      </c>
      <c r="T7">
        <v>21</v>
      </c>
      <c r="U7">
        <v>45</v>
      </c>
      <c r="V7">
        <v>45</v>
      </c>
      <c r="W7">
        <v>21</v>
      </c>
      <c r="X7">
        <v>81</v>
      </c>
      <c r="Y7">
        <v>60</v>
      </c>
      <c r="Z7">
        <v>13</v>
      </c>
      <c r="AA7">
        <v>21</v>
      </c>
      <c r="AB7">
        <v>21</v>
      </c>
      <c r="AC7">
        <v>60</v>
      </c>
      <c r="AD7">
        <v>69</v>
      </c>
      <c r="AE7">
        <v>21</v>
      </c>
      <c r="AF7">
        <v>81</v>
      </c>
      <c r="AG7">
        <v>22</v>
      </c>
      <c r="AH7">
        <v>90</v>
      </c>
      <c r="AI7">
        <v>81</v>
      </c>
      <c r="AJ7">
        <v>45</v>
      </c>
      <c r="AK7">
        <v>72</v>
      </c>
      <c r="AL7">
        <v>21</v>
      </c>
      <c r="AM7">
        <v>12</v>
      </c>
      <c r="AN7">
        <v>11</v>
      </c>
      <c r="AO7">
        <v>98</v>
      </c>
      <c r="AP7">
        <v>69</v>
      </c>
      <c r="AQ7">
        <v>60</v>
      </c>
      <c r="AR7">
        <v>13</v>
      </c>
      <c r="AS7">
        <v>60</v>
      </c>
      <c r="AT7">
        <v>72</v>
      </c>
      <c r="AU7">
        <v>21</v>
      </c>
      <c r="AV7">
        <v>98</v>
      </c>
      <c r="AW7">
        <v>60</v>
      </c>
      <c r="AX7">
        <v>12</v>
      </c>
      <c r="AY7">
        <v>21</v>
      </c>
      <c r="AZ7">
        <v>45</v>
      </c>
      <c r="BA7">
        <v>5</v>
      </c>
      <c r="BB7">
        <v>90</v>
      </c>
      <c r="BC7">
        <v>13</v>
      </c>
      <c r="BD7">
        <v>45</v>
      </c>
      <c r="BE7">
        <v>81</v>
      </c>
      <c r="BF7">
        <v>90</v>
      </c>
      <c r="BG7">
        <v>5</v>
      </c>
      <c r="BH7">
        <v>98</v>
      </c>
      <c r="BI7">
        <v>69</v>
      </c>
      <c r="BJ7">
        <v>69</v>
      </c>
      <c r="BK7">
        <v>60</v>
      </c>
      <c r="BL7">
        <v>60</v>
      </c>
      <c r="BM7">
        <v>21</v>
      </c>
      <c r="BN7">
        <v>21</v>
      </c>
      <c r="BO7">
        <v>45</v>
      </c>
      <c r="BP7">
        <v>98</v>
      </c>
      <c r="BQ7">
        <v>12</v>
      </c>
      <c r="BR7">
        <v>90</v>
      </c>
      <c r="BS7">
        <v>21</v>
      </c>
      <c r="BT7">
        <v>21</v>
      </c>
      <c r="BU7">
        <v>81</v>
      </c>
      <c r="BV7">
        <v>22</v>
      </c>
      <c r="BW7">
        <v>38</v>
      </c>
      <c r="BX7">
        <v>82</v>
      </c>
      <c r="BY7">
        <v>60</v>
      </c>
      <c r="BZ7">
        <v>82</v>
      </c>
      <c r="CA7">
        <v>60</v>
      </c>
      <c r="CB7">
        <v>60</v>
      </c>
      <c r="CC7">
        <v>98</v>
      </c>
      <c r="CD7">
        <v>81</v>
      </c>
      <c r="CE7">
        <v>60</v>
      </c>
      <c r="CF7">
        <v>90</v>
      </c>
      <c r="CG7">
        <v>62</v>
      </c>
      <c r="CH7">
        <v>98</v>
      </c>
      <c r="CI7">
        <v>62</v>
      </c>
      <c r="CJ7">
        <v>45</v>
      </c>
      <c r="CK7">
        <v>5</v>
      </c>
      <c r="CL7">
        <v>12</v>
      </c>
      <c r="CM7">
        <v>38</v>
      </c>
      <c r="CN7">
        <v>22</v>
      </c>
      <c r="CO7">
        <v>21</v>
      </c>
      <c r="CP7">
        <v>12</v>
      </c>
      <c r="CQ7">
        <v>82</v>
      </c>
      <c r="CR7">
        <v>72</v>
      </c>
      <c r="CS7">
        <v>98</v>
      </c>
      <c r="CT7">
        <v>62</v>
      </c>
      <c r="CU7">
        <v>12</v>
      </c>
      <c r="CV7">
        <v>12</v>
      </c>
      <c r="CW7">
        <v>82</v>
      </c>
      <c r="CX7">
        <v>38</v>
      </c>
      <c r="CY7">
        <v>81</v>
      </c>
      <c r="CZ7">
        <v>90</v>
      </c>
      <c r="DA7">
        <v>81</v>
      </c>
      <c r="DC7" t="s">
        <v>13</v>
      </c>
      <c r="DD7" s="8">
        <f ca="1">DD5+DD6</f>
        <v>1.98</v>
      </c>
      <c r="DF7" t="e" cm="1">
        <f t="array" aca="1" ref="DF7" ca="1">FTEXT(DD7)</f>
        <v>#NAME?</v>
      </c>
    </row>
    <row r="8" spans="1:110" x14ac:dyDescent="0.35">
      <c r="A8" s="3">
        <v>69</v>
      </c>
      <c r="B8" s="3">
        <v>13</v>
      </c>
      <c r="C8" s="3"/>
      <c r="D8" s="3" t="s">
        <v>0</v>
      </c>
      <c r="E8" s="8">
        <v>62</v>
      </c>
      <c r="F8">
        <v>60</v>
      </c>
      <c r="G8">
        <v>45</v>
      </c>
      <c r="H8">
        <v>22</v>
      </c>
      <c r="I8">
        <v>82</v>
      </c>
      <c r="J8">
        <v>90</v>
      </c>
      <c r="K8">
        <v>21</v>
      </c>
      <c r="L8">
        <v>81</v>
      </c>
      <c r="M8">
        <v>21</v>
      </c>
      <c r="N8">
        <v>22</v>
      </c>
      <c r="O8">
        <v>12</v>
      </c>
      <c r="P8">
        <v>60</v>
      </c>
      <c r="Q8">
        <v>21</v>
      </c>
      <c r="R8">
        <v>81</v>
      </c>
      <c r="S8">
        <v>12</v>
      </c>
      <c r="T8">
        <v>90</v>
      </c>
      <c r="U8">
        <v>98</v>
      </c>
      <c r="V8">
        <v>81</v>
      </c>
      <c r="W8">
        <v>45</v>
      </c>
      <c r="X8">
        <v>21</v>
      </c>
      <c r="Y8">
        <v>22</v>
      </c>
      <c r="Z8">
        <v>22</v>
      </c>
      <c r="AA8">
        <v>38</v>
      </c>
      <c r="AB8">
        <v>11</v>
      </c>
      <c r="AC8">
        <v>21</v>
      </c>
      <c r="AD8">
        <v>81</v>
      </c>
      <c r="AE8">
        <v>60</v>
      </c>
      <c r="AF8">
        <v>38</v>
      </c>
      <c r="AG8">
        <v>60</v>
      </c>
      <c r="AH8">
        <v>11</v>
      </c>
      <c r="AI8">
        <v>21</v>
      </c>
      <c r="AJ8">
        <v>69</v>
      </c>
      <c r="AK8">
        <v>21</v>
      </c>
      <c r="AL8">
        <v>81</v>
      </c>
      <c r="AM8">
        <v>69</v>
      </c>
      <c r="AN8">
        <v>45</v>
      </c>
      <c r="AO8">
        <v>21</v>
      </c>
      <c r="AP8">
        <v>5</v>
      </c>
      <c r="AQ8">
        <v>81</v>
      </c>
      <c r="AR8">
        <v>11</v>
      </c>
      <c r="AS8">
        <v>21</v>
      </c>
      <c r="AT8">
        <v>62</v>
      </c>
      <c r="AU8">
        <v>69</v>
      </c>
      <c r="AV8">
        <v>11</v>
      </c>
      <c r="AW8">
        <v>45</v>
      </c>
      <c r="AX8">
        <v>69</v>
      </c>
      <c r="AY8">
        <v>45</v>
      </c>
      <c r="AZ8">
        <v>72</v>
      </c>
      <c r="BA8">
        <v>21</v>
      </c>
      <c r="BB8">
        <v>98</v>
      </c>
      <c r="BC8">
        <v>45</v>
      </c>
      <c r="BD8">
        <v>45</v>
      </c>
      <c r="BE8">
        <v>90</v>
      </c>
      <c r="BF8">
        <v>60</v>
      </c>
      <c r="BG8">
        <v>90</v>
      </c>
      <c r="BH8">
        <v>69</v>
      </c>
      <c r="BI8">
        <v>60</v>
      </c>
      <c r="BJ8">
        <v>38</v>
      </c>
      <c r="BK8">
        <v>45</v>
      </c>
      <c r="BL8">
        <v>21</v>
      </c>
      <c r="BM8">
        <v>62</v>
      </c>
      <c r="BN8">
        <v>90</v>
      </c>
      <c r="BO8">
        <v>21</v>
      </c>
      <c r="BP8">
        <v>21</v>
      </c>
      <c r="BQ8">
        <v>21</v>
      </c>
      <c r="BR8">
        <v>22</v>
      </c>
      <c r="BS8">
        <v>45</v>
      </c>
      <c r="BT8">
        <v>60</v>
      </c>
      <c r="BU8">
        <v>21</v>
      </c>
      <c r="BV8">
        <v>60</v>
      </c>
      <c r="BW8">
        <v>21</v>
      </c>
      <c r="BX8">
        <v>69</v>
      </c>
      <c r="BY8">
        <v>98</v>
      </c>
      <c r="BZ8">
        <v>81</v>
      </c>
      <c r="CA8">
        <v>72</v>
      </c>
      <c r="CB8">
        <v>98</v>
      </c>
      <c r="CC8">
        <v>82</v>
      </c>
      <c r="CD8">
        <v>45</v>
      </c>
      <c r="CE8">
        <v>21</v>
      </c>
      <c r="CF8">
        <v>11</v>
      </c>
      <c r="CG8">
        <v>81</v>
      </c>
      <c r="CH8">
        <v>82</v>
      </c>
      <c r="CI8">
        <v>5</v>
      </c>
      <c r="CJ8">
        <v>45</v>
      </c>
      <c r="CK8">
        <v>60</v>
      </c>
      <c r="CL8">
        <v>69</v>
      </c>
      <c r="CM8">
        <v>21</v>
      </c>
      <c r="CN8">
        <v>81</v>
      </c>
      <c r="CO8">
        <v>62</v>
      </c>
      <c r="CP8">
        <v>21</v>
      </c>
      <c r="CQ8">
        <v>60</v>
      </c>
      <c r="CR8">
        <v>38</v>
      </c>
      <c r="CS8">
        <v>22</v>
      </c>
      <c r="CT8">
        <v>69</v>
      </c>
      <c r="CU8">
        <v>81</v>
      </c>
      <c r="CV8">
        <v>11</v>
      </c>
      <c r="CW8">
        <v>60</v>
      </c>
      <c r="CX8">
        <v>60</v>
      </c>
      <c r="CY8">
        <v>81</v>
      </c>
      <c r="CZ8">
        <v>21</v>
      </c>
      <c r="DA8">
        <v>90</v>
      </c>
      <c r="DC8" t="s">
        <v>14</v>
      </c>
      <c r="DD8" s="8" t="e" cm="1">
        <f t="array" aca="1" ref="DD8" ca="1">INDEX(BM_TEST(E2:E12,E13:E22),4)</f>
        <v>#NAME?</v>
      </c>
      <c r="DF8" t="e" cm="1">
        <f t="array" aca="1" ref="DF8" ca="1">FTEXT(DD8)</f>
        <v>#NAME?</v>
      </c>
    </row>
    <row r="9" spans="1:110" x14ac:dyDescent="0.35">
      <c r="A9" s="3">
        <v>60</v>
      </c>
      <c r="B9" s="3">
        <v>5</v>
      </c>
      <c r="C9" s="3"/>
      <c r="D9" s="3" t="s">
        <v>0</v>
      </c>
      <c r="E9" s="8">
        <v>21</v>
      </c>
      <c r="F9">
        <v>45</v>
      </c>
      <c r="G9">
        <v>21</v>
      </c>
      <c r="H9">
        <v>72</v>
      </c>
      <c r="I9">
        <v>81</v>
      </c>
      <c r="J9">
        <v>72</v>
      </c>
      <c r="K9">
        <v>82</v>
      </c>
      <c r="L9">
        <v>45</v>
      </c>
      <c r="M9">
        <v>5</v>
      </c>
      <c r="N9">
        <v>11</v>
      </c>
      <c r="O9">
        <v>69</v>
      </c>
      <c r="P9">
        <v>22</v>
      </c>
      <c r="Q9">
        <v>38</v>
      </c>
      <c r="R9">
        <v>60</v>
      </c>
      <c r="S9">
        <v>21</v>
      </c>
      <c r="T9">
        <v>12</v>
      </c>
      <c r="U9">
        <v>21</v>
      </c>
      <c r="V9">
        <v>82</v>
      </c>
      <c r="W9">
        <v>90</v>
      </c>
      <c r="X9">
        <v>98</v>
      </c>
      <c r="Y9">
        <v>21</v>
      </c>
      <c r="Z9">
        <v>21</v>
      </c>
      <c r="AA9">
        <v>22</v>
      </c>
      <c r="AB9">
        <v>81</v>
      </c>
      <c r="AC9">
        <v>60</v>
      </c>
      <c r="AD9">
        <v>22</v>
      </c>
      <c r="AE9">
        <v>22</v>
      </c>
      <c r="AF9">
        <v>62</v>
      </c>
      <c r="AG9">
        <v>21</v>
      </c>
      <c r="AH9">
        <v>62</v>
      </c>
      <c r="AI9">
        <v>45</v>
      </c>
      <c r="AJ9">
        <v>81</v>
      </c>
      <c r="AK9">
        <v>5</v>
      </c>
      <c r="AL9">
        <v>13</v>
      </c>
      <c r="AM9">
        <v>45</v>
      </c>
      <c r="AN9">
        <v>21</v>
      </c>
      <c r="AO9">
        <v>38</v>
      </c>
      <c r="AP9">
        <v>45</v>
      </c>
      <c r="AQ9">
        <v>81</v>
      </c>
      <c r="AR9">
        <v>81</v>
      </c>
      <c r="AS9">
        <v>21</v>
      </c>
      <c r="AT9">
        <v>21</v>
      </c>
      <c r="AU9">
        <v>38</v>
      </c>
      <c r="AV9">
        <v>81</v>
      </c>
      <c r="AW9">
        <v>81</v>
      </c>
      <c r="AX9">
        <v>81</v>
      </c>
      <c r="AY9">
        <v>21</v>
      </c>
      <c r="AZ9">
        <v>12</v>
      </c>
      <c r="BA9">
        <v>11</v>
      </c>
      <c r="BB9">
        <v>21</v>
      </c>
      <c r="BC9">
        <v>82</v>
      </c>
      <c r="BD9">
        <v>82</v>
      </c>
      <c r="BE9">
        <v>45</v>
      </c>
      <c r="BF9">
        <v>45</v>
      </c>
      <c r="BG9">
        <v>82</v>
      </c>
      <c r="BH9">
        <v>11</v>
      </c>
      <c r="BI9">
        <v>62</v>
      </c>
      <c r="BJ9">
        <v>81</v>
      </c>
      <c r="BK9">
        <v>11</v>
      </c>
      <c r="BL9">
        <v>5</v>
      </c>
      <c r="BM9">
        <v>5</v>
      </c>
      <c r="BN9">
        <v>21</v>
      </c>
      <c r="BO9">
        <v>5</v>
      </c>
      <c r="BP9">
        <v>82</v>
      </c>
      <c r="BQ9">
        <v>90</v>
      </c>
      <c r="BR9">
        <v>81</v>
      </c>
      <c r="BS9">
        <v>21</v>
      </c>
      <c r="BT9">
        <v>81</v>
      </c>
      <c r="BU9">
        <v>22</v>
      </c>
      <c r="BV9">
        <v>21</v>
      </c>
      <c r="BW9">
        <v>60</v>
      </c>
      <c r="BX9">
        <v>21</v>
      </c>
      <c r="BY9">
        <v>45</v>
      </c>
      <c r="BZ9">
        <v>38</v>
      </c>
      <c r="CA9">
        <v>12</v>
      </c>
      <c r="CB9">
        <v>62</v>
      </c>
      <c r="CC9">
        <v>81</v>
      </c>
      <c r="CD9">
        <v>72</v>
      </c>
      <c r="CE9">
        <v>72</v>
      </c>
      <c r="CF9">
        <v>81</v>
      </c>
      <c r="CG9">
        <v>13</v>
      </c>
      <c r="CH9">
        <v>13</v>
      </c>
      <c r="CI9">
        <v>60</v>
      </c>
      <c r="CJ9">
        <v>21</v>
      </c>
      <c r="CK9">
        <v>69</v>
      </c>
      <c r="CL9">
        <v>81</v>
      </c>
      <c r="CM9">
        <v>81</v>
      </c>
      <c r="CN9">
        <v>12</v>
      </c>
      <c r="CO9">
        <v>21</v>
      </c>
      <c r="CP9">
        <v>98</v>
      </c>
      <c r="CQ9">
        <v>21</v>
      </c>
      <c r="CR9">
        <v>5</v>
      </c>
      <c r="CS9">
        <v>38</v>
      </c>
      <c r="CT9">
        <v>45</v>
      </c>
      <c r="CU9">
        <v>81</v>
      </c>
      <c r="CV9">
        <v>13</v>
      </c>
      <c r="CW9">
        <v>12</v>
      </c>
      <c r="CX9">
        <v>82</v>
      </c>
      <c r="CY9">
        <v>13</v>
      </c>
      <c r="CZ9">
        <v>5</v>
      </c>
      <c r="DA9">
        <v>45</v>
      </c>
      <c r="DC9" t="s">
        <v>66</v>
      </c>
      <c r="DD9" s="8" t="e" cm="1">
        <f t="array" aca="1" ref="DD9" ca="1">SmallExact(E24:DA24,(DD2/2)*DD3)</f>
        <v>#NAME?</v>
      </c>
      <c r="DF9" t="e" cm="1">
        <f t="array" aca="1" ref="DF9" ca="1">FTEXT(DD9)</f>
        <v>#NAME?</v>
      </c>
    </row>
    <row r="10" spans="1:110" x14ac:dyDescent="0.35">
      <c r="A10" s="3">
        <v>62</v>
      </c>
      <c r="B10" s="3">
        <v>21</v>
      </c>
      <c r="C10" s="3"/>
      <c r="D10" s="3" t="s">
        <v>0</v>
      </c>
      <c r="E10" s="8">
        <v>72</v>
      </c>
      <c r="F10">
        <v>98</v>
      </c>
      <c r="G10">
        <v>98</v>
      </c>
      <c r="H10">
        <v>13</v>
      </c>
      <c r="I10">
        <v>22</v>
      </c>
      <c r="J10">
        <v>81</v>
      </c>
      <c r="K10">
        <v>72</v>
      </c>
      <c r="L10">
        <v>98</v>
      </c>
      <c r="M10">
        <v>81</v>
      </c>
      <c r="N10">
        <v>5</v>
      </c>
      <c r="O10">
        <v>38</v>
      </c>
      <c r="P10">
        <v>13</v>
      </c>
      <c r="Q10">
        <v>98</v>
      </c>
      <c r="R10">
        <v>38</v>
      </c>
      <c r="S10">
        <v>62</v>
      </c>
      <c r="T10">
        <v>13</v>
      </c>
      <c r="U10">
        <v>22</v>
      </c>
      <c r="V10">
        <v>98</v>
      </c>
      <c r="W10">
        <v>45</v>
      </c>
      <c r="X10">
        <v>60</v>
      </c>
      <c r="Y10">
        <v>21</v>
      </c>
      <c r="Z10">
        <v>11</v>
      </c>
      <c r="AA10">
        <v>12</v>
      </c>
      <c r="AB10">
        <v>21</v>
      </c>
      <c r="AC10">
        <v>21</v>
      </c>
      <c r="AD10">
        <v>72</v>
      </c>
      <c r="AE10">
        <v>82</v>
      </c>
      <c r="AF10">
        <v>60</v>
      </c>
      <c r="AG10">
        <v>69</v>
      </c>
      <c r="AH10">
        <v>60</v>
      </c>
      <c r="AI10">
        <v>72</v>
      </c>
      <c r="AJ10">
        <v>5</v>
      </c>
      <c r="AK10">
        <v>90</v>
      </c>
      <c r="AL10">
        <v>60</v>
      </c>
      <c r="AM10">
        <v>98</v>
      </c>
      <c r="AN10">
        <v>38</v>
      </c>
      <c r="AO10">
        <v>22</v>
      </c>
      <c r="AP10">
        <v>45</v>
      </c>
      <c r="AQ10">
        <v>98</v>
      </c>
      <c r="AR10">
        <v>98</v>
      </c>
      <c r="AS10">
        <v>45</v>
      </c>
      <c r="AT10">
        <v>5</v>
      </c>
      <c r="AU10">
        <v>21</v>
      </c>
      <c r="AV10">
        <v>81</v>
      </c>
      <c r="AW10">
        <v>11</v>
      </c>
      <c r="AX10">
        <v>11</v>
      </c>
      <c r="AY10">
        <v>72</v>
      </c>
      <c r="AZ10">
        <v>21</v>
      </c>
      <c r="BA10">
        <v>12</v>
      </c>
      <c r="BB10">
        <v>62</v>
      </c>
      <c r="BC10">
        <v>81</v>
      </c>
      <c r="BD10">
        <v>81</v>
      </c>
      <c r="BE10">
        <v>21</v>
      </c>
      <c r="BF10">
        <v>81</v>
      </c>
      <c r="BG10">
        <v>98</v>
      </c>
      <c r="BH10">
        <v>12</v>
      </c>
      <c r="BI10">
        <v>21</v>
      </c>
      <c r="BJ10">
        <v>82</v>
      </c>
      <c r="BK10">
        <v>72</v>
      </c>
      <c r="BL10">
        <v>69</v>
      </c>
      <c r="BM10">
        <v>11</v>
      </c>
      <c r="BN10">
        <v>98</v>
      </c>
      <c r="BO10">
        <v>69</v>
      </c>
      <c r="BP10">
        <v>45</v>
      </c>
      <c r="BQ10">
        <v>82</v>
      </c>
      <c r="BR10">
        <v>5</v>
      </c>
      <c r="BS10">
        <v>69</v>
      </c>
      <c r="BT10">
        <v>69</v>
      </c>
      <c r="BU10">
        <v>98</v>
      </c>
      <c r="BV10">
        <v>60</v>
      </c>
      <c r="BW10">
        <v>90</v>
      </c>
      <c r="BX10">
        <v>5</v>
      </c>
      <c r="BY10">
        <v>5</v>
      </c>
      <c r="BZ10">
        <v>81</v>
      </c>
      <c r="CA10">
        <v>98</v>
      </c>
      <c r="CB10">
        <v>72</v>
      </c>
      <c r="CC10">
        <v>45</v>
      </c>
      <c r="CD10">
        <v>11</v>
      </c>
      <c r="CE10">
        <v>11</v>
      </c>
      <c r="CF10">
        <v>22</v>
      </c>
      <c r="CG10">
        <v>69</v>
      </c>
      <c r="CH10">
        <v>60</v>
      </c>
      <c r="CI10">
        <v>21</v>
      </c>
      <c r="CJ10">
        <v>13</v>
      </c>
      <c r="CK10">
        <v>45</v>
      </c>
      <c r="CL10">
        <v>22</v>
      </c>
      <c r="CM10">
        <v>81</v>
      </c>
      <c r="CN10">
        <v>72</v>
      </c>
      <c r="CO10">
        <v>69</v>
      </c>
      <c r="CP10">
        <v>72</v>
      </c>
      <c r="CQ10">
        <v>22</v>
      </c>
      <c r="CR10">
        <v>60</v>
      </c>
      <c r="CS10">
        <v>60</v>
      </c>
      <c r="CT10">
        <v>21</v>
      </c>
      <c r="CU10">
        <v>72</v>
      </c>
      <c r="CV10">
        <v>22</v>
      </c>
      <c r="CW10">
        <v>5</v>
      </c>
      <c r="CX10">
        <v>21</v>
      </c>
      <c r="CY10">
        <v>82</v>
      </c>
      <c r="CZ10">
        <v>60</v>
      </c>
      <c r="DA10">
        <v>5</v>
      </c>
      <c r="DC10" t="s">
        <v>67</v>
      </c>
      <c r="DD10" s="8" t="e" cm="1">
        <f t="array" aca="1" ref="DD10" ca="1">SmallExact(E24:DA24,(1-DD2/2)*DD3+1)</f>
        <v>#NAME?</v>
      </c>
      <c r="DF10" t="e" cm="1">
        <f t="array" aca="1" ref="DF10" ca="1">FTEXT(DD10)</f>
        <v>#NAME?</v>
      </c>
    </row>
    <row r="11" spans="1:110" x14ac:dyDescent="0.35">
      <c r="A11" s="3">
        <v>21</v>
      </c>
      <c r="B11" s="3">
        <v>22</v>
      </c>
      <c r="C11" s="3"/>
      <c r="D11" s="3" t="s">
        <v>0</v>
      </c>
      <c r="E11" s="8">
        <v>45</v>
      </c>
      <c r="F11">
        <v>72</v>
      </c>
      <c r="G11">
        <v>13</v>
      </c>
      <c r="H11">
        <v>21</v>
      </c>
      <c r="I11">
        <v>11</v>
      </c>
      <c r="J11">
        <v>69</v>
      </c>
      <c r="K11">
        <v>38</v>
      </c>
      <c r="L11">
        <v>90</v>
      </c>
      <c r="M11">
        <v>22</v>
      </c>
      <c r="N11">
        <v>38</v>
      </c>
      <c r="O11">
        <v>13</v>
      </c>
      <c r="P11">
        <v>90</v>
      </c>
      <c r="Q11">
        <v>60</v>
      </c>
      <c r="R11">
        <v>12</v>
      </c>
      <c r="S11">
        <v>60</v>
      </c>
      <c r="T11">
        <v>72</v>
      </c>
      <c r="U11">
        <v>62</v>
      </c>
      <c r="V11">
        <v>72</v>
      </c>
      <c r="W11">
        <v>81</v>
      </c>
      <c r="X11">
        <v>45</v>
      </c>
      <c r="Y11">
        <v>81</v>
      </c>
      <c r="Z11">
        <v>98</v>
      </c>
      <c r="AA11">
        <v>81</v>
      </c>
      <c r="AB11">
        <v>38</v>
      </c>
      <c r="AC11">
        <v>38</v>
      </c>
      <c r="AD11">
        <v>5</v>
      </c>
      <c r="AE11">
        <v>90</v>
      </c>
      <c r="AF11">
        <v>22</v>
      </c>
      <c r="AG11">
        <v>98</v>
      </c>
      <c r="AH11">
        <v>21</v>
      </c>
      <c r="AI11">
        <v>81</v>
      </c>
      <c r="AJ11">
        <v>81</v>
      </c>
      <c r="AK11">
        <v>21</v>
      </c>
      <c r="AL11">
        <v>21</v>
      </c>
      <c r="AM11">
        <v>82</v>
      </c>
      <c r="AN11">
        <v>60</v>
      </c>
      <c r="AO11">
        <v>21</v>
      </c>
      <c r="AP11">
        <v>21</v>
      </c>
      <c r="AQ11">
        <v>21</v>
      </c>
      <c r="AR11">
        <v>90</v>
      </c>
      <c r="AS11">
        <v>21</v>
      </c>
      <c r="AT11">
        <v>21</v>
      </c>
      <c r="AU11">
        <v>98</v>
      </c>
      <c r="AV11">
        <v>82</v>
      </c>
      <c r="AW11">
        <v>45</v>
      </c>
      <c r="AX11">
        <v>13</v>
      </c>
      <c r="AY11">
        <v>62</v>
      </c>
      <c r="AZ11">
        <v>60</v>
      </c>
      <c r="BA11">
        <v>81</v>
      </c>
      <c r="BB11">
        <v>13</v>
      </c>
      <c r="BC11">
        <v>60</v>
      </c>
      <c r="BD11">
        <v>98</v>
      </c>
      <c r="BE11">
        <v>5</v>
      </c>
      <c r="BF11">
        <v>81</v>
      </c>
      <c r="BG11">
        <v>81</v>
      </c>
      <c r="BH11">
        <v>90</v>
      </c>
      <c r="BI11">
        <v>60</v>
      </c>
      <c r="BJ11">
        <v>62</v>
      </c>
      <c r="BK11">
        <v>69</v>
      </c>
      <c r="BL11">
        <v>45</v>
      </c>
      <c r="BM11">
        <v>38</v>
      </c>
      <c r="BN11">
        <v>45</v>
      </c>
      <c r="BO11">
        <v>81</v>
      </c>
      <c r="BP11">
        <v>11</v>
      </c>
      <c r="BQ11">
        <v>81</v>
      </c>
      <c r="BR11">
        <v>38</v>
      </c>
      <c r="BS11">
        <v>72</v>
      </c>
      <c r="BT11">
        <v>22</v>
      </c>
      <c r="BU11">
        <v>72</v>
      </c>
      <c r="BV11">
        <v>11</v>
      </c>
      <c r="BW11">
        <v>13</v>
      </c>
      <c r="BX11">
        <v>38</v>
      </c>
      <c r="BY11">
        <v>13</v>
      </c>
      <c r="BZ11">
        <v>72</v>
      </c>
      <c r="CA11">
        <v>81</v>
      </c>
      <c r="CB11">
        <v>69</v>
      </c>
      <c r="CC11">
        <v>13</v>
      </c>
      <c r="CD11">
        <v>5</v>
      </c>
      <c r="CE11">
        <v>60</v>
      </c>
      <c r="CF11">
        <v>69</v>
      </c>
      <c r="CG11">
        <v>11</v>
      </c>
      <c r="CH11">
        <v>12</v>
      </c>
      <c r="CI11">
        <v>98</v>
      </c>
      <c r="CJ11">
        <v>82</v>
      </c>
      <c r="CK11">
        <v>21</v>
      </c>
      <c r="CL11">
        <v>81</v>
      </c>
      <c r="CM11">
        <v>69</v>
      </c>
      <c r="CN11">
        <v>13</v>
      </c>
      <c r="CO11">
        <v>72</v>
      </c>
      <c r="CP11">
        <v>45</v>
      </c>
      <c r="CQ11">
        <v>21</v>
      </c>
      <c r="CR11">
        <v>62</v>
      </c>
      <c r="CS11">
        <v>62</v>
      </c>
      <c r="CT11">
        <v>21</v>
      </c>
      <c r="CU11">
        <v>60</v>
      </c>
      <c r="CV11">
        <v>60</v>
      </c>
      <c r="CW11">
        <v>98</v>
      </c>
      <c r="CX11">
        <v>21</v>
      </c>
      <c r="CY11">
        <v>5</v>
      </c>
      <c r="CZ11">
        <v>12</v>
      </c>
      <c r="DA11">
        <v>21</v>
      </c>
      <c r="DC11" t="s">
        <v>10</v>
      </c>
      <c r="DD11" s="8" t="e">
        <f ca="1">(DD8-0.5)/DD4</f>
        <v>#NAME?</v>
      </c>
      <c r="DF11" t="e" cm="1">
        <f t="array" aca="1" ref="DF11" ca="1">FTEXT(DD11)</f>
        <v>#NAME?</v>
      </c>
    </row>
    <row r="12" spans="1:110" x14ac:dyDescent="0.35">
      <c r="A12" s="3">
        <v>72</v>
      </c>
      <c r="B12" s="3">
        <v>81</v>
      </c>
      <c r="C12" s="3"/>
      <c r="D12" s="3" t="s">
        <v>0</v>
      </c>
      <c r="E12" s="8">
        <v>45</v>
      </c>
      <c r="F12">
        <v>62</v>
      </c>
      <c r="G12">
        <v>22</v>
      </c>
      <c r="H12">
        <v>11</v>
      </c>
      <c r="I12">
        <v>21</v>
      </c>
      <c r="J12">
        <v>21</v>
      </c>
      <c r="K12">
        <v>98</v>
      </c>
      <c r="L12">
        <v>60</v>
      </c>
      <c r="M12">
        <v>98</v>
      </c>
      <c r="N12">
        <v>82</v>
      </c>
      <c r="O12">
        <v>81</v>
      </c>
      <c r="P12">
        <v>81</v>
      </c>
      <c r="Q12">
        <v>5</v>
      </c>
      <c r="R12">
        <v>82</v>
      </c>
      <c r="S12">
        <v>22</v>
      </c>
      <c r="T12">
        <v>81</v>
      </c>
      <c r="U12">
        <v>81</v>
      </c>
      <c r="V12">
        <v>22</v>
      </c>
      <c r="W12">
        <v>98</v>
      </c>
      <c r="X12">
        <v>5</v>
      </c>
      <c r="Y12">
        <v>5</v>
      </c>
      <c r="Z12">
        <v>69</v>
      </c>
      <c r="AA12">
        <v>21</v>
      </c>
      <c r="AB12">
        <v>45</v>
      </c>
      <c r="AC12">
        <v>69</v>
      </c>
      <c r="AD12">
        <v>60</v>
      </c>
      <c r="AE12">
        <v>13</v>
      </c>
      <c r="AF12">
        <v>69</v>
      </c>
      <c r="AG12">
        <v>45</v>
      </c>
      <c r="AH12">
        <v>81</v>
      </c>
      <c r="AI12">
        <v>60</v>
      </c>
      <c r="AJ12">
        <v>82</v>
      </c>
      <c r="AK12">
        <v>82</v>
      </c>
      <c r="AL12">
        <v>81</v>
      </c>
      <c r="AM12">
        <v>72</v>
      </c>
      <c r="AN12">
        <v>62</v>
      </c>
      <c r="AO12">
        <v>5</v>
      </c>
      <c r="AP12">
        <v>60</v>
      </c>
      <c r="AQ12">
        <v>60</v>
      </c>
      <c r="AR12">
        <v>72</v>
      </c>
      <c r="AS12">
        <v>11</v>
      </c>
      <c r="AT12">
        <v>11</v>
      </c>
      <c r="AU12">
        <v>21</v>
      </c>
      <c r="AV12">
        <v>45</v>
      </c>
      <c r="AW12">
        <v>90</v>
      </c>
      <c r="AX12">
        <v>45</v>
      </c>
      <c r="AY12">
        <v>98</v>
      </c>
      <c r="AZ12">
        <v>82</v>
      </c>
      <c r="BA12">
        <v>62</v>
      </c>
      <c r="BB12">
        <v>81</v>
      </c>
      <c r="BC12">
        <v>81</v>
      </c>
      <c r="BD12">
        <v>21</v>
      </c>
      <c r="BE12">
        <v>62</v>
      </c>
      <c r="BF12">
        <v>62</v>
      </c>
      <c r="BG12">
        <v>69</v>
      </c>
      <c r="BH12">
        <v>62</v>
      </c>
      <c r="BI12">
        <v>45</v>
      </c>
      <c r="BJ12">
        <v>81</v>
      </c>
      <c r="BK12">
        <v>21</v>
      </c>
      <c r="BL12">
        <v>72</v>
      </c>
      <c r="BM12">
        <v>60</v>
      </c>
      <c r="BN12">
        <v>81</v>
      </c>
      <c r="BO12">
        <v>45</v>
      </c>
      <c r="BP12">
        <v>21</v>
      </c>
      <c r="BQ12">
        <v>11</v>
      </c>
      <c r="BR12">
        <v>45</v>
      </c>
      <c r="BS12">
        <v>62</v>
      </c>
      <c r="BT12">
        <v>38</v>
      </c>
      <c r="BU12">
        <v>45</v>
      </c>
      <c r="BV12">
        <v>69</v>
      </c>
      <c r="BW12">
        <v>22</v>
      </c>
      <c r="BX12">
        <v>12</v>
      </c>
      <c r="BY12">
        <v>22</v>
      </c>
      <c r="BZ12">
        <v>45</v>
      </c>
      <c r="CA12">
        <v>62</v>
      </c>
      <c r="CB12">
        <v>21</v>
      </c>
      <c r="CC12">
        <v>11</v>
      </c>
      <c r="CD12">
        <v>12</v>
      </c>
      <c r="CE12">
        <v>45</v>
      </c>
      <c r="CF12">
        <v>45</v>
      </c>
      <c r="CG12">
        <v>22</v>
      </c>
      <c r="CH12">
        <v>21</v>
      </c>
      <c r="CI12">
        <v>13</v>
      </c>
      <c r="CJ12">
        <v>5</v>
      </c>
      <c r="CK12">
        <v>45</v>
      </c>
      <c r="CL12">
        <v>38</v>
      </c>
      <c r="CM12">
        <v>13</v>
      </c>
      <c r="CN12">
        <v>21</v>
      </c>
      <c r="CO12">
        <v>22</v>
      </c>
      <c r="CP12">
        <v>60</v>
      </c>
      <c r="CQ12">
        <v>90</v>
      </c>
      <c r="CR12">
        <v>81</v>
      </c>
      <c r="CS12">
        <v>81</v>
      </c>
      <c r="CT12">
        <v>82</v>
      </c>
      <c r="CU12">
        <v>90</v>
      </c>
      <c r="CV12">
        <v>81</v>
      </c>
      <c r="CW12">
        <v>21</v>
      </c>
      <c r="CX12">
        <v>45</v>
      </c>
      <c r="CY12">
        <v>69</v>
      </c>
      <c r="CZ12">
        <v>45</v>
      </c>
      <c r="DA12">
        <v>81</v>
      </c>
      <c r="DC12" t="s">
        <v>68</v>
      </c>
      <c r="DD12" s="8" t="e">
        <f ca="1">DD8-DD11*DD10</f>
        <v>#NAME?</v>
      </c>
      <c r="DF12" t="e" cm="1">
        <f t="array" aca="1" ref="DF12" ca="1">FTEXT(DD12)</f>
        <v>#NAME?</v>
      </c>
    </row>
    <row r="13" spans="1:110" x14ac:dyDescent="0.35">
      <c r="A13" s="3">
        <v>45</v>
      </c>
      <c r="B13" s="3">
        <v>12</v>
      </c>
      <c r="C13" s="3"/>
      <c r="D13" s="3" t="s">
        <v>1</v>
      </c>
      <c r="E13" s="8">
        <v>90</v>
      </c>
      <c r="F13">
        <v>12</v>
      </c>
      <c r="G13">
        <v>12</v>
      </c>
      <c r="H13">
        <v>81</v>
      </c>
      <c r="I13">
        <v>13</v>
      </c>
      <c r="J13">
        <v>45</v>
      </c>
      <c r="K13">
        <v>60</v>
      </c>
      <c r="L13">
        <v>60</v>
      </c>
      <c r="M13">
        <v>90</v>
      </c>
      <c r="N13">
        <v>12</v>
      </c>
      <c r="O13">
        <v>82</v>
      </c>
      <c r="P13">
        <v>82</v>
      </c>
      <c r="Q13">
        <v>62</v>
      </c>
      <c r="R13">
        <v>90</v>
      </c>
      <c r="S13">
        <v>45</v>
      </c>
      <c r="T13">
        <v>82</v>
      </c>
      <c r="U13">
        <v>60</v>
      </c>
      <c r="V13">
        <v>45</v>
      </c>
      <c r="W13">
        <v>38</v>
      </c>
      <c r="X13">
        <v>13</v>
      </c>
      <c r="Y13">
        <v>62</v>
      </c>
      <c r="Z13">
        <v>60</v>
      </c>
      <c r="AA13">
        <v>5</v>
      </c>
      <c r="AB13">
        <v>62</v>
      </c>
      <c r="AC13">
        <v>72</v>
      </c>
      <c r="AD13">
        <v>38</v>
      </c>
      <c r="AE13">
        <v>69</v>
      </c>
      <c r="AF13">
        <v>45</v>
      </c>
      <c r="AG13">
        <v>90</v>
      </c>
      <c r="AH13">
        <v>72</v>
      </c>
      <c r="AI13">
        <v>22</v>
      </c>
      <c r="AJ13">
        <v>62</v>
      </c>
      <c r="AK13">
        <v>98</v>
      </c>
      <c r="AL13">
        <v>5</v>
      </c>
      <c r="AM13">
        <v>38</v>
      </c>
      <c r="AN13">
        <v>72</v>
      </c>
      <c r="AO13">
        <v>81</v>
      </c>
      <c r="AP13">
        <v>90</v>
      </c>
      <c r="AQ13">
        <v>13</v>
      </c>
      <c r="AR13">
        <v>12</v>
      </c>
      <c r="AS13">
        <v>62</v>
      </c>
      <c r="AT13">
        <v>98</v>
      </c>
      <c r="AU13">
        <v>13</v>
      </c>
      <c r="AV13">
        <v>69</v>
      </c>
      <c r="AW13">
        <v>38</v>
      </c>
      <c r="AX13">
        <v>21</v>
      </c>
      <c r="AY13">
        <v>5</v>
      </c>
      <c r="AZ13">
        <v>5</v>
      </c>
      <c r="BA13">
        <v>21</v>
      </c>
      <c r="BB13">
        <v>81</v>
      </c>
      <c r="BC13">
        <v>5</v>
      </c>
      <c r="BD13">
        <v>21</v>
      </c>
      <c r="BE13">
        <v>21</v>
      </c>
      <c r="BF13">
        <v>72</v>
      </c>
      <c r="BG13">
        <v>38</v>
      </c>
      <c r="BH13">
        <v>21</v>
      </c>
      <c r="BI13">
        <v>13</v>
      </c>
      <c r="BJ13">
        <v>60</v>
      </c>
      <c r="BK13">
        <v>12</v>
      </c>
      <c r="BL13">
        <v>11</v>
      </c>
      <c r="BM13">
        <v>13</v>
      </c>
      <c r="BN13">
        <v>82</v>
      </c>
      <c r="BO13">
        <v>22</v>
      </c>
      <c r="BP13">
        <v>5</v>
      </c>
      <c r="BQ13">
        <v>45</v>
      </c>
      <c r="BR13">
        <v>72</v>
      </c>
      <c r="BS13">
        <v>21</v>
      </c>
      <c r="BT13">
        <v>62</v>
      </c>
      <c r="BU13">
        <v>13</v>
      </c>
      <c r="BV13">
        <v>13</v>
      </c>
      <c r="BW13">
        <v>21</v>
      </c>
      <c r="BX13">
        <v>45</v>
      </c>
      <c r="BY13">
        <v>72</v>
      </c>
      <c r="BZ13">
        <v>60</v>
      </c>
      <c r="CA13">
        <v>45</v>
      </c>
      <c r="CB13">
        <v>12</v>
      </c>
      <c r="CC13">
        <v>45</v>
      </c>
      <c r="CD13">
        <v>22</v>
      </c>
      <c r="CE13">
        <v>62</v>
      </c>
      <c r="CF13">
        <v>21</v>
      </c>
      <c r="CG13">
        <v>12</v>
      </c>
      <c r="CH13">
        <v>72</v>
      </c>
      <c r="CI13">
        <v>45</v>
      </c>
      <c r="CJ13">
        <v>22</v>
      </c>
      <c r="CK13">
        <v>11</v>
      </c>
      <c r="CL13">
        <v>82</v>
      </c>
      <c r="CM13">
        <v>90</v>
      </c>
      <c r="CN13">
        <v>82</v>
      </c>
      <c r="CO13">
        <v>12</v>
      </c>
      <c r="CP13">
        <v>81</v>
      </c>
      <c r="CQ13">
        <v>69</v>
      </c>
      <c r="CR13">
        <v>21</v>
      </c>
      <c r="CS13">
        <v>21</v>
      </c>
      <c r="CT13">
        <v>60</v>
      </c>
      <c r="CU13">
        <v>21</v>
      </c>
      <c r="CV13">
        <v>21</v>
      </c>
      <c r="CW13">
        <v>90</v>
      </c>
      <c r="CX13">
        <v>22</v>
      </c>
      <c r="CY13">
        <v>11</v>
      </c>
      <c r="CZ13">
        <v>81</v>
      </c>
      <c r="DA13">
        <v>98</v>
      </c>
      <c r="DC13" t="s">
        <v>69</v>
      </c>
      <c r="DD13" s="9" t="e">
        <f ca="1">DD8-DD11*DD9</f>
        <v>#NAME?</v>
      </c>
      <c r="DF13" t="e" cm="1">
        <f t="array" aca="1" ref="DF13" ca="1">FTEXT(DD13)</f>
        <v>#NAME?</v>
      </c>
    </row>
    <row r="14" spans="1:110" x14ac:dyDescent="0.35">
      <c r="A14" s="2">
        <v>45</v>
      </c>
      <c r="B14" s="2"/>
      <c r="C14" s="3"/>
      <c r="D14" s="3" t="s">
        <v>1</v>
      </c>
      <c r="E14" s="8">
        <v>11</v>
      </c>
      <c r="F14">
        <v>45</v>
      </c>
      <c r="G14">
        <v>60</v>
      </c>
      <c r="H14">
        <v>90</v>
      </c>
      <c r="I14">
        <v>98</v>
      </c>
      <c r="J14">
        <v>60</v>
      </c>
      <c r="K14">
        <v>81</v>
      </c>
      <c r="L14">
        <v>13</v>
      </c>
      <c r="M14">
        <v>82</v>
      </c>
      <c r="N14">
        <v>60</v>
      </c>
      <c r="O14">
        <v>90</v>
      </c>
      <c r="P14">
        <v>62</v>
      </c>
      <c r="Q14">
        <v>82</v>
      </c>
      <c r="R14">
        <v>62</v>
      </c>
      <c r="S14">
        <v>21</v>
      </c>
      <c r="T14">
        <v>45</v>
      </c>
      <c r="U14">
        <v>13</v>
      </c>
      <c r="V14">
        <v>69</v>
      </c>
      <c r="W14">
        <v>72</v>
      </c>
      <c r="X14">
        <v>11</v>
      </c>
      <c r="Y14">
        <v>90</v>
      </c>
      <c r="Z14">
        <v>81</v>
      </c>
      <c r="AA14">
        <v>13</v>
      </c>
      <c r="AB14">
        <v>69</v>
      </c>
      <c r="AC14">
        <v>13</v>
      </c>
      <c r="AD14">
        <v>60</v>
      </c>
      <c r="AE14">
        <v>81</v>
      </c>
      <c r="AF14">
        <v>60</v>
      </c>
      <c r="AG14">
        <v>21</v>
      </c>
      <c r="AH14">
        <v>69</v>
      </c>
      <c r="AI14">
        <v>12</v>
      </c>
      <c r="AJ14">
        <v>21</v>
      </c>
      <c r="AK14">
        <v>11</v>
      </c>
      <c r="AL14">
        <v>60</v>
      </c>
      <c r="AM14">
        <v>5</v>
      </c>
      <c r="AN14">
        <v>90</v>
      </c>
      <c r="AO14">
        <v>60</v>
      </c>
      <c r="AP14">
        <v>81</v>
      </c>
      <c r="AQ14">
        <v>12</v>
      </c>
      <c r="AR14">
        <v>38</v>
      </c>
      <c r="AS14">
        <v>5</v>
      </c>
      <c r="AT14">
        <v>38</v>
      </c>
      <c r="AU14">
        <v>72</v>
      </c>
      <c r="AV14">
        <v>21</v>
      </c>
      <c r="AW14">
        <v>21</v>
      </c>
      <c r="AX14">
        <v>82</v>
      </c>
      <c r="AY14">
        <v>82</v>
      </c>
      <c r="AZ14">
        <v>22</v>
      </c>
      <c r="BA14">
        <v>13</v>
      </c>
      <c r="BB14">
        <v>11</v>
      </c>
      <c r="BC14">
        <v>98</v>
      </c>
      <c r="BD14">
        <v>13</v>
      </c>
      <c r="BE14">
        <v>13</v>
      </c>
      <c r="BF14">
        <v>5</v>
      </c>
      <c r="BG14">
        <v>81</v>
      </c>
      <c r="BH14">
        <v>60</v>
      </c>
      <c r="BI14">
        <v>21</v>
      </c>
      <c r="BJ14">
        <v>22</v>
      </c>
      <c r="BK14">
        <v>98</v>
      </c>
      <c r="BL14">
        <v>13</v>
      </c>
      <c r="BM14">
        <v>60</v>
      </c>
      <c r="BN14">
        <v>22</v>
      </c>
      <c r="BO14">
        <v>11</v>
      </c>
      <c r="BP14">
        <v>21</v>
      </c>
      <c r="BQ14">
        <v>22</v>
      </c>
      <c r="BR14">
        <v>12</v>
      </c>
      <c r="BS14">
        <v>45</v>
      </c>
      <c r="BT14">
        <v>12</v>
      </c>
      <c r="BU14">
        <v>45</v>
      </c>
      <c r="BV14">
        <v>62</v>
      </c>
      <c r="BW14">
        <v>12</v>
      </c>
      <c r="BX14">
        <v>21</v>
      </c>
      <c r="BY14">
        <v>60</v>
      </c>
      <c r="BZ14">
        <v>5</v>
      </c>
      <c r="CA14">
        <v>82</v>
      </c>
      <c r="CB14">
        <v>45</v>
      </c>
      <c r="CC14">
        <v>12</v>
      </c>
      <c r="CD14">
        <v>38</v>
      </c>
      <c r="CE14">
        <v>81</v>
      </c>
      <c r="CF14">
        <v>21</v>
      </c>
      <c r="CG14">
        <v>38</v>
      </c>
      <c r="CH14">
        <v>21</v>
      </c>
      <c r="CI14">
        <v>60</v>
      </c>
      <c r="CJ14">
        <v>38</v>
      </c>
      <c r="CK14">
        <v>62</v>
      </c>
      <c r="CL14">
        <v>21</v>
      </c>
      <c r="CM14">
        <v>62</v>
      </c>
      <c r="CN14">
        <v>60</v>
      </c>
      <c r="CO14">
        <v>98</v>
      </c>
      <c r="CP14">
        <v>81</v>
      </c>
      <c r="CQ14">
        <v>21</v>
      </c>
      <c r="CR14">
        <v>90</v>
      </c>
      <c r="CS14">
        <v>82</v>
      </c>
      <c r="CT14">
        <v>22</v>
      </c>
      <c r="CU14">
        <v>21</v>
      </c>
      <c r="CV14">
        <v>45</v>
      </c>
      <c r="CW14">
        <v>81</v>
      </c>
      <c r="CX14">
        <v>62</v>
      </c>
      <c r="CY14">
        <v>21</v>
      </c>
      <c r="CZ14">
        <v>21</v>
      </c>
      <c r="DA14">
        <v>69</v>
      </c>
    </row>
    <row r="15" spans="1:110" x14ac:dyDescent="0.35">
      <c r="D15" s="3" t="s">
        <v>1</v>
      </c>
      <c r="E15" s="8">
        <v>21</v>
      </c>
      <c r="F15">
        <v>21</v>
      </c>
      <c r="G15">
        <v>60</v>
      </c>
      <c r="H15">
        <v>21</v>
      </c>
      <c r="I15">
        <v>45</v>
      </c>
      <c r="J15">
        <v>38</v>
      </c>
      <c r="K15">
        <v>69</v>
      </c>
      <c r="L15">
        <v>11</v>
      </c>
      <c r="M15">
        <v>69</v>
      </c>
      <c r="N15">
        <v>21</v>
      </c>
      <c r="O15">
        <v>60</v>
      </c>
      <c r="P15">
        <v>72</v>
      </c>
      <c r="Q15">
        <v>69</v>
      </c>
      <c r="R15">
        <v>22</v>
      </c>
      <c r="S15">
        <v>11</v>
      </c>
      <c r="T15">
        <v>62</v>
      </c>
      <c r="U15">
        <v>72</v>
      </c>
      <c r="V15">
        <v>12</v>
      </c>
      <c r="W15">
        <v>81</v>
      </c>
      <c r="X15">
        <v>90</v>
      </c>
      <c r="Y15">
        <v>98</v>
      </c>
      <c r="Z15">
        <v>45</v>
      </c>
      <c r="AA15">
        <v>60</v>
      </c>
      <c r="AB15">
        <v>12</v>
      </c>
      <c r="AC15">
        <v>21</v>
      </c>
      <c r="AD15">
        <v>62</v>
      </c>
      <c r="AE15">
        <v>60</v>
      </c>
      <c r="AF15">
        <v>13</v>
      </c>
      <c r="AG15">
        <v>45</v>
      </c>
      <c r="AH15">
        <v>60</v>
      </c>
      <c r="AI15">
        <v>62</v>
      </c>
      <c r="AJ15">
        <v>38</v>
      </c>
      <c r="AK15">
        <v>62</v>
      </c>
      <c r="AL15">
        <v>90</v>
      </c>
      <c r="AM15">
        <v>22</v>
      </c>
      <c r="AN15">
        <v>98</v>
      </c>
      <c r="AO15">
        <v>45</v>
      </c>
      <c r="AP15">
        <v>60</v>
      </c>
      <c r="AQ15">
        <v>45</v>
      </c>
      <c r="AR15">
        <v>21</v>
      </c>
      <c r="AS15">
        <v>38</v>
      </c>
      <c r="AT15">
        <v>45</v>
      </c>
      <c r="AU15">
        <v>12</v>
      </c>
      <c r="AV15">
        <v>13</v>
      </c>
      <c r="AW15">
        <v>5</v>
      </c>
      <c r="AX15">
        <v>38</v>
      </c>
      <c r="AY15">
        <v>90</v>
      </c>
      <c r="AZ15">
        <v>38</v>
      </c>
      <c r="BA15">
        <v>45</v>
      </c>
      <c r="BB15">
        <v>45</v>
      </c>
      <c r="BC15">
        <v>72</v>
      </c>
      <c r="BD15">
        <v>11</v>
      </c>
      <c r="BE15">
        <v>22</v>
      </c>
      <c r="BF15">
        <v>69</v>
      </c>
      <c r="BG15">
        <v>60</v>
      </c>
      <c r="BH15">
        <v>60</v>
      </c>
      <c r="BI15">
        <v>12</v>
      </c>
      <c r="BJ15">
        <v>21</v>
      </c>
      <c r="BK15">
        <v>38</v>
      </c>
      <c r="BL15">
        <v>82</v>
      </c>
      <c r="BM15">
        <v>21</v>
      </c>
      <c r="BN15">
        <v>5</v>
      </c>
      <c r="BO15">
        <v>21</v>
      </c>
      <c r="BP15">
        <v>72</v>
      </c>
      <c r="BQ15">
        <v>38</v>
      </c>
      <c r="BR15">
        <v>62</v>
      </c>
      <c r="BS15">
        <v>11</v>
      </c>
      <c r="BT15">
        <v>82</v>
      </c>
      <c r="BU15">
        <v>21</v>
      </c>
      <c r="BV15">
        <v>38</v>
      </c>
      <c r="BW15">
        <v>62</v>
      </c>
      <c r="BX15">
        <v>81</v>
      </c>
      <c r="BY15">
        <v>62</v>
      </c>
      <c r="BZ15">
        <v>69</v>
      </c>
      <c r="CA15">
        <v>21</v>
      </c>
      <c r="CB15">
        <v>11</v>
      </c>
      <c r="CC15">
        <v>60</v>
      </c>
      <c r="CD15">
        <v>21</v>
      </c>
      <c r="CE15">
        <v>5</v>
      </c>
      <c r="CF15">
        <v>60</v>
      </c>
      <c r="CG15">
        <v>21</v>
      </c>
      <c r="CH15">
        <v>69</v>
      </c>
      <c r="CI15">
        <v>72</v>
      </c>
      <c r="CJ15">
        <v>60</v>
      </c>
      <c r="CK15">
        <v>22</v>
      </c>
      <c r="CL15">
        <v>62</v>
      </c>
      <c r="CM15">
        <v>12</v>
      </c>
      <c r="CN15">
        <v>11</v>
      </c>
      <c r="CO15">
        <v>13</v>
      </c>
      <c r="CP15">
        <v>60</v>
      </c>
      <c r="CQ15">
        <v>45</v>
      </c>
      <c r="CR15">
        <v>12</v>
      </c>
      <c r="CS15">
        <v>5</v>
      </c>
      <c r="CT15">
        <v>81</v>
      </c>
      <c r="CU15">
        <v>45</v>
      </c>
      <c r="CV15">
        <v>21</v>
      </c>
      <c r="CW15">
        <v>62</v>
      </c>
      <c r="CX15">
        <v>11</v>
      </c>
      <c r="CY15">
        <v>62</v>
      </c>
      <c r="CZ15">
        <v>13</v>
      </c>
      <c r="DA15">
        <v>38</v>
      </c>
      <c r="DC15" t="e" cm="1">
        <f t="array" aca="1" ref="DC15" ca="1">BM_PTEST(A4:A14,B4:B13,TRUE)</f>
        <v>#NAME?</v>
      </c>
      <c r="DD15" s="7"/>
      <c r="DF15" s="24" t="s">
        <v>63</v>
      </c>
    </row>
    <row r="16" spans="1:110" x14ac:dyDescent="0.35">
      <c r="D16" s="3" t="s">
        <v>1</v>
      </c>
      <c r="E16" s="8">
        <v>98</v>
      </c>
      <c r="F16">
        <v>21</v>
      </c>
      <c r="G16">
        <v>21</v>
      </c>
      <c r="H16">
        <v>82</v>
      </c>
      <c r="I16">
        <v>21</v>
      </c>
      <c r="J16">
        <v>11</v>
      </c>
      <c r="K16">
        <v>45</v>
      </c>
      <c r="L16">
        <v>45</v>
      </c>
      <c r="M16">
        <v>11</v>
      </c>
      <c r="N16">
        <v>21</v>
      </c>
      <c r="O16">
        <v>11</v>
      </c>
      <c r="P16">
        <v>5</v>
      </c>
      <c r="Q16">
        <v>90</v>
      </c>
      <c r="R16">
        <v>45</v>
      </c>
      <c r="S16">
        <v>98</v>
      </c>
      <c r="T16">
        <v>60</v>
      </c>
      <c r="U16">
        <v>38</v>
      </c>
      <c r="V16">
        <v>13</v>
      </c>
      <c r="W16">
        <v>60</v>
      </c>
      <c r="X16">
        <v>21</v>
      </c>
      <c r="Y16">
        <v>69</v>
      </c>
      <c r="Z16">
        <v>5</v>
      </c>
      <c r="AA16">
        <v>11</v>
      </c>
      <c r="AB16">
        <v>13</v>
      </c>
      <c r="AC16">
        <v>22</v>
      </c>
      <c r="AD16">
        <v>98</v>
      </c>
      <c r="AE16">
        <v>72</v>
      </c>
      <c r="AF16">
        <v>82</v>
      </c>
      <c r="AG16">
        <v>21</v>
      </c>
      <c r="AH16">
        <v>81</v>
      </c>
      <c r="AI16">
        <v>21</v>
      </c>
      <c r="AJ16">
        <v>45</v>
      </c>
      <c r="AK16">
        <v>45</v>
      </c>
      <c r="AL16">
        <v>72</v>
      </c>
      <c r="AM16">
        <v>81</v>
      </c>
      <c r="AN16">
        <v>21</v>
      </c>
      <c r="AO16">
        <v>12</v>
      </c>
      <c r="AP16">
        <v>62</v>
      </c>
      <c r="AQ16">
        <v>90</v>
      </c>
      <c r="AR16">
        <v>21</v>
      </c>
      <c r="AS16">
        <v>81</v>
      </c>
      <c r="AT16">
        <v>69</v>
      </c>
      <c r="AU16">
        <v>5</v>
      </c>
      <c r="AV16">
        <v>45</v>
      </c>
      <c r="AW16">
        <v>98</v>
      </c>
      <c r="AX16">
        <v>60</v>
      </c>
      <c r="AY16">
        <v>13</v>
      </c>
      <c r="AZ16">
        <v>98</v>
      </c>
      <c r="BA16">
        <v>21</v>
      </c>
      <c r="BB16">
        <v>5</v>
      </c>
      <c r="BC16">
        <v>12</v>
      </c>
      <c r="BD16">
        <v>90</v>
      </c>
      <c r="BE16">
        <v>69</v>
      </c>
      <c r="BF16">
        <v>98</v>
      </c>
      <c r="BG16">
        <v>45</v>
      </c>
      <c r="BH16">
        <v>5</v>
      </c>
      <c r="BI16">
        <v>90</v>
      </c>
      <c r="BJ16">
        <v>12</v>
      </c>
      <c r="BK16">
        <v>81</v>
      </c>
      <c r="BL16">
        <v>81</v>
      </c>
      <c r="BM16">
        <v>81</v>
      </c>
      <c r="BN16">
        <v>69</v>
      </c>
      <c r="BO16">
        <v>90</v>
      </c>
      <c r="BP16">
        <v>38</v>
      </c>
      <c r="BQ16">
        <v>21</v>
      </c>
      <c r="BR16">
        <v>60</v>
      </c>
      <c r="BS16">
        <v>60</v>
      </c>
      <c r="BT16">
        <v>90</v>
      </c>
      <c r="BU16">
        <v>82</v>
      </c>
      <c r="BV16">
        <v>5</v>
      </c>
      <c r="BW16">
        <v>5</v>
      </c>
      <c r="BX16">
        <v>60</v>
      </c>
      <c r="BY16">
        <v>21</v>
      </c>
      <c r="BZ16">
        <v>12</v>
      </c>
      <c r="CA16">
        <v>11</v>
      </c>
      <c r="CB16">
        <v>82</v>
      </c>
      <c r="CC16">
        <v>22</v>
      </c>
      <c r="CD16">
        <v>81</v>
      </c>
      <c r="CE16">
        <v>98</v>
      </c>
      <c r="CF16">
        <v>81</v>
      </c>
      <c r="CG16">
        <v>21</v>
      </c>
      <c r="CH16">
        <v>81</v>
      </c>
      <c r="CI16">
        <v>22</v>
      </c>
      <c r="CJ16">
        <v>21</v>
      </c>
      <c r="CK16">
        <v>38</v>
      </c>
      <c r="CL16">
        <v>72</v>
      </c>
      <c r="CM16">
        <v>98</v>
      </c>
      <c r="CN16">
        <v>38</v>
      </c>
      <c r="CO16">
        <v>60</v>
      </c>
      <c r="CP16">
        <v>82</v>
      </c>
      <c r="CQ16">
        <v>81</v>
      </c>
      <c r="CR16">
        <v>22</v>
      </c>
      <c r="CS16">
        <v>69</v>
      </c>
      <c r="CT16">
        <v>13</v>
      </c>
      <c r="CU16">
        <v>60</v>
      </c>
      <c r="CV16">
        <v>98</v>
      </c>
      <c r="CW16">
        <v>22</v>
      </c>
      <c r="CX16">
        <v>81</v>
      </c>
      <c r="CY16">
        <v>38</v>
      </c>
      <c r="CZ16">
        <v>81</v>
      </c>
      <c r="DA16">
        <v>22</v>
      </c>
      <c r="DD16" s="8"/>
    </row>
    <row r="17" spans="4:108" x14ac:dyDescent="0.35">
      <c r="D17" s="3" t="s">
        <v>1</v>
      </c>
      <c r="E17" s="8">
        <v>13</v>
      </c>
      <c r="F17">
        <v>90</v>
      </c>
      <c r="G17">
        <v>69</v>
      </c>
      <c r="H17">
        <v>62</v>
      </c>
      <c r="I17">
        <v>62</v>
      </c>
      <c r="J17">
        <v>13</v>
      </c>
      <c r="K17">
        <v>11</v>
      </c>
      <c r="L17">
        <v>81</v>
      </c>
      <c r="M17">
        <v>21</v>
      </c>
      <c r="N17">
        <v>72</v>
      </c>
      <c r="O17">
        <v>81</v>
      </c>
      <c r="P17">
        <v>21</v>
      </c>
      <c r="Q17">
        <v>11</v>
      </c>
      <c r="R17">
        <v>81</v>
      </c>
      <c r="S17">
        <v>81</v>
      </c>
      <c r="T17">
        <v>21</v>
      </c>
      <c r="U17">
        <v>81</v>
      </c>
      <c r="V17">
        <v>38</v>
      </c>
      <c r="W17">
        <v>82</v>
      </c>
      <c r="X17">
        <v>60</v>
      </c>
      <c r="Y17">
        <v>81</v>
      </c>
      <c r="Z17">
        <v>62</v>
      </c>
      <c r="AA17">
        <v>62</v>
      </c>
      <c r="AB17">
        <v>5</v>
      </c>
      <c r="AC17">
        <v>11</v>
      </c>
      <c r="AD17">
        <v>21</v>
      </c>
      <c r="AE17">
        <v>45</v>
      </c>
      <c r="AF17">
        <v>90</v>
      </c>
      <c r="AG17">
        <v>12</v>
      </c>
      <c r="AH17">
        <v>12</v>
      </c>
      <c r="AI17">
        <v>11</v>
      </c>
      <c r="AJ17">
        <v>60</v>
      </c>
      <c r="AK17">
        <v>69</v>
      </c>
      <c r="AL17">
        <v>45</v>
      </c>
      <c r="AM17">
        <v>21</v>
      </c>
      <c r="AN17">
        <v>69</v>
      </c>
      <c r="AO17">
        <v>62</v>
      </c>
      <c r="AP17">
        <v>11</v>
      </c>
      <c r="AQ17">
        <v>21</v>
      </c>
      <c r="AR17">
        <v>81</v>
      </c>
      <c r="AS17">
        <v>13</v>
      </c>
      <c r="AT17">
        <v>22</v>
      </c>
      <c r="AU17">
        <v>45</v>
      </c>
      <c r="AV17">
        <v>22</v>
      </c>
      <c r="AW17">
        <v>21</v>
      </c>
      <c r="AX17">
        <v>21</v>
      </c>
      <c r="AY17">
        <v>81</v>
      </c>
      <c r="AZ17">
        <v>90</v>
      </c>
      <c r="BA17">
        <v>22</v>
      </c>
      <c r="BB17">
        <v>22</v>
      </c>
      <c r="BC17">
        <v>69</v>
      </c>
      <c r="BD17">
        <v>62</v>
      </c>
      <c r="BE17">
        <v>81</v>
      </c>
      <c r="BF17">
        <v>38</v>
      </c>
      <c r="BG17">
        <v>21</v>
      </c>
      <c r="BH17">
        <v>72</v>
      </c>
      <c r="BI17">
        <v>82</v>
      </c>
      <c r="BJ17">
        <v>21</v>
      </c>
      <c r="BK17">
        <v>81</v>
      </c>
      <c r="BL17">
        <v>21</v>
      </c>
      <c r="BM17">
        <v>21</v>
      </c>
      <c r="BN17">
        <v>45</v>
      </c>
      <c r="BO17">
        <v>60</v>
      </c>
      <c r="BP17">
        <v>60</v>
      </c>
      <c r="BQ17">
        <v>62</v>
      </c>
      <c r="BR17">
        <v>21</v>
      </c>
      <c r="BS17">
        <v>22</v>
      </c>
      <c r="BT17">
        <v>13</v>
      </c>
      <c r="BU17">
        <v>60</v>
      </c>
      <c r="BV17">
        <v>12</v>
      </c>
      <c r="BW17">
        <v>69</v>
      </c>
      <c r="BX17">
        <v>81</v>
      </c>
      <c r="BY17">
        <v>82</v>
      </c>
      <c r="BZ17">
        <v>98</v>
      </c>
      <c r="CA17">
        <v>21</v>
      </c>
      <c r="CB17">
        <v>81</v>
      </c>
      <c r="CC17">
        <v>38</v>
      </c>
      <c r="CD17">
        <v>60</v>
      </c>
      <c r="CE17">
        <v>45</v>
      </c>
      <c r="CF17">
        <v>5</v>
      </c>
      <c r="CG17">
        <v>21</v>
      </c>
      <c r="CH17">
        <v>60</v>
      </c>
      <c r="CI17">
        <v>90</v>
      </c>
      <c r="CJ17">
        <v>60</v>
      </c>
      <c r="CK17">
        <v>13</v>
      </c>
      <c r="CL17">
        <v>21</v>
      </c>
      <c r="CM17">
        <v>11</v>
      </c>
      <c r="CN17">
        <v>45</v>
      </c>
      <c r="CO17">
        <v>81</v>
      </c>
      <c r="CP17">
        <v>45</v>
      </c>
      <c r="CQ17">
        <v>62</v>
      </c>
      <c r="CR17">
        <v>45</v>
      </c>
      <c r="CS17">
        <v>21</v>
      </c>
      <c r="CT17">
        <v>72</v>
      </c>
      <c r="CU17">
        <v>69</v>
      </c>
      <c r="CV17">
        <v>69</v>
      </c>
      <c r="CW17">
        <v>13</v>
      </c>
      <c r="CX17">
        <v>90</v>
      </c>
      <c r="CY17">
        <v>90</v>
      </c>
      <c r="CZ17">
        <v>62</v>
      </c>
      <c r="DA17">
        <v>60</v>
      </c>
      <c r="DD17" s="8"/>
    </row>
    <row r="18" spans="4:108" x14ac:dyDescent="0.35">
      <c r="D18" s="3" t="s">
        <v>1</v>
      </c>
      <c r="E18" s="8">
        <v>5</v>
      </c>
      <c r="F18">
        <v>5</v>
      </c>
      <c r="G18">
        <v>38</v>
      </c>
      <c r="H18">
        <v>38</v>
      </c>
      <c r="I18">
        <v>45</v>
      </c>
      <c r="J18">
        <v>21</v>
      </c>
      <c r="K18">
        <v>21</v>
      </c>
      <c r="L18">
        <v>62</v>
      </c>
      <c r="M18">
        <v>45</v>
      </c>
      <c r="N18">
        <v>13</v>
      </c>
      <c r="O18">
        <v>62</v>
      </c>
      <c r="P18">
        <v>98</v>
      </c>
      <c r="Q18">
        <v>81</v>
      </c>
      <c r="R18">
        <v>21</v>
      </c>
      <c r="S18">
        <v>5</v>
      </c>
      <c r="T18">
        <v>98</v>
      </c>
      <c r="U18">
        <v>11</v>
      </c>
      <c r="V18">
        <v>81</v>
      </c>
      <c r="W18">
        <v>62</v>
      </c>
      <c r="X18">
        <v>12</v>
      </c>
      <c r="Y18">
        <v>21</v>
      </c>
      <c r="Z18">
        <v>45</v>
      </c>
      <c r="AA18">
        <v>21</v>
      </c>
      <c r="AB18">
        <v>72</v>
      </c>
      <c r="AC18">
        <v>81</v>
      </c>
      <c r="AD18">
        <v>11</v>
      </c>
      <c r="AE18">
        <v>21</v>
      </c>
      <c r="AF18">
        <v>21</v>
      </c>
      <c r="AG18">
        <v>38</v>
      </c>
      <c r="AH18">
        <v>45</v>
      </c>
      <c r="AI18">
        <v>90</v>
      </c>
      <c r="AJ18">
        <v>72</v>
      </c>
      <c r="AK18">
        <v>45</v>
      </c>
      <c r="AL18">
        <v>11</v>
      </c>
      <c r="AM18">
        <v>21</v>
      </c>
      <c r="AN18">
        <v>60</v>
      </c>
      <c r="AO18">
        <v>45</v>
      </c>
      <c r="AP18">
        <v>13</v>
      </c>
      <c r="AQ18">
        <v>5</v>
      </c>
      <c r="AR18">
        <v>82</v>
      </c>
      <c r="AS18">
        <v>82</v>
      </c>
      <c r="AT18">
        <v>21</v>
      </c>
      <c r="AU18">
        <v>90</v>
      </c>
      <c r="AV18">
        <v>62</v>
      </c>
      <c r="AW18">
        <v>62</v>
      </c>
      <c r="AX18">
        <v>22</v>
      </c>
      <c r="AY18">
        <v>38</v>
      </c>
      <c r="AZ18">
        <v>62</v>
      </c>
      <c r="BA18">
        <v>45</v>
      </c>
      <c r="BB18">
        <v>21</v>
      </c>
      <c r="BC18">
        <v>21</v>
      </c>
      <c r="BD18">
        <v>38</v>
      </c>
      <c r="BE18">
        <v>38</v>
      </c>
      <c r="BF18">
        <v>45</v>
      </c>
      <c r="BG18">
        <v>21</v>
      </c>
      <c r="BH18">
        <v>13</v>
      </c>
      <c r="BI18">
        <v>81</v>
      </c>
      <c r="BJ18">
        <v>72</v>
      </c>
      <c r="BK18">
        <v>22</v>
      </c>
      <c r="BL18">
        <v>62</v>
      </c>
      <c r="BM18">
        <v>45</v>
      </c>
      <c r="BN18">
        <v>60</v>
      </c>
      <c r="BO18">
        <v>12</v>
      </c>
      <c r="BP18">
        <v>12</v>
      </c>
      <c r="BQ18">
        <v>81</v>
      </c>
      <c r="BR18">
        <v>69</v>
      </c>
      <c r="BS18">
        <v>81</v>
      </c>
      <c r="BT18">
        <v>98</v>
      </c>
      <c r="BU18">
        <v>60</v>
      </c>
      <c r="BV18">
        <v>98</v>
      </c>
      <c r="BW18">
        <v>81</v>
      </c>
      <c r="BX18">
        <v>45</v>
      </c>
      <c r="BY18">
        <v>90</v>
      </c>
      <c r="BZ18">
        <v>13</v>
      </c>
      <c r="CA18">
        <v>5</v>
      </c>
      <c r="CB18">
        <v>81</v>
      </c>
      <c r="CC18">
        <v>21</v>
      </c>
      <c r="CD18">
        <v>69</v>
      </c>
      <c r="CE18">
        <v>21</v>
      </c>
      <c r="CF18">
        <v>12</v>
      </c>
      <c r="CG18">
        <v>72</v>
      </c>
      <c r="CH18">
        <v>21</v>
      </c>
      <c r="CI18">
        <v>82</v>
      </c>
      <c r="CJ18">
        <v>98</v>
      </c>
      <c r="CK18">
        <v>81</v>
      </c>
      <c r="CL18">
        <v>5</v>
      </c>
      <c r="CM18">
        <v>72</v>
      </c>
      <c r="CN18">
        <v>60</v>
      </c>
      <c r="CO18">
        <v>60</v>
      </c>
      <c r="CP18">
        <v>69</v>
      </c>
      <c r="CQ18">
        <v>60</v>
      </c>
      <c r="CR18">
        <v>98</v>
      </c>
      <c r="CS18">
        <v>60</v>
      </c>
      <c r="CT18">
        <v>38</v>
      </c>
      <c r="CU18">
        <v>13</v>
      </c>
      <c r="CV18">
        <v>82</v>
      </c>
      <c r="CW18">
        <v>60</v>
      </c>
      <c r="CX18">
        <v>13</v>
      </c>
      <c r="CY18">
        <v>21</v>
      </c>
      <c r="CZ18">
        <v>11</v>
      </c>
      <c r="DA18">
        <v>72</v>
      </c>
      <c r="DD18" s="8"/>
    </row>
    <row r="19" spans="4:108" x14ac:dyDescent="0.35">
      <c r="D19" s="3" t="s">
        <v>1</v>
      </c>
      <c r="E19" s="8">
        <v>21</v>
      </c>
      <c r="F19">
        <v>81</v>
      </c>
      <c r="G19">
        <v>90</v>
      </c>
      <c r="H19">
        <v>81</v>
      </c>
      <c r="I19">
        <v>81</v>
      </c>
      <c r="J19">
        <v>60</v>
      </c>
      <c r="K19">
        <v>62</v>
      </c>
      <c r="L19">
        <v>82</v>
      </c>
      <c r="M19">
        <v>62</v>
      </c>
      <c r="N19">
        <v>45</v>
      </c>
      <c r="O19">
        <v>5</v>
      </c>
      <c r="P19">
        <v>12</v>
      </c>
      <c r="Q19">
        <v>45</v>
      </c>
      <c r="R19">
        <v>60</v>
      </c>
      <c r="S19">
        <v>82</v>
      </c>
      <c r="T19">
        <v>22</v>
      </c>
      <c r="U19">
        <v>60</v>
      </c>
      <c r="V19">
        <v>21</v>
      </c>
      <c r="W19">
        <v>11</v>
      </c>
      <c r="X19">
        <v>45</v>
      </c>
      <c r="Y19">
        <v>45</v>
      </c>
      <c r="Z19">
        <v>72</v>
      </c>
      <c r="AA19">
        <v>90</v>
      </c>
      <c r="AB19">
        <v>90</v>
      </c>
      <c r="AC19">
        <v>45</v>
      </c>
      <c r="AD19">
        <v>21</v>
      </c>
      <c r="AE19">
        <v>5</v>
      </c>
      <c r="AF19">
        <v>81</v>
      </c>
      <c r="AG19">
        <v>13</v>
      </c>
      <c r="AH19">
        <v>5</v>
      </c>
      <c r="AI19">
        <v>38</v>
      </c>
      <c r="AJ19">
        <v>12</v>
      </c>
      <c r="AK19">
        <v>60</v>
      </c>
      <c r="AL19">
        <v>62</v>
      </c>
      <c r="AM19">
        <v>11</v>
      </c>
      <c r="AN19">
        <v>82</v>
      </c>
      <c r="AO19">
        <v>13</v>
      </c>
      <c r="AP19">
        <v>21</v>
      </c>
      <c r="AQ19">
        <v>62</v>
      </c>
      <c r="AR19">
        <v>45</v>
      </c>
      <c r="AS19">
        <v>60</v>
      </c>
      <c r="AT19">
        <v>81</v>
      </c>
      <c r="AU19">
        <v>60</v>
      </c>
      <c r="AV19">
        <v>5</v>
      </c>
      <c r="AW19">
        <v>60</v>
      </c>
      <c r="AX19">
        <v>60</v>
      </c>
      <c r="AY19">
        <v>22</v>
      </c>
      <c r="AZ19">
        <v>21</v>
      </c>
      <c r="BA19">
        <v>38</v>
      </c>
      <c r="BB19">
        <v>21</v>
      </c>
      <c r="BC19">
        <v>21</v>
      </c>
      <c r="BD19">
        <v>12</v>
      </c>
      <c r="BE19">
        <v>72</v>
      </c>
      <c r="BF19">
        <v>13</v>
      </c>
      <c r="BG19">
        <v>60</v>
      </c>
      <c r="BH19">
        <v>22</v>
      </c>
      <c r="BI19">
        <v>22</v>
      </c>
      <c r="BJ19">
        <v>90</v>
      </c>
      <c r="BK19">
        <v>82</v>
      </c>
      <c r="BL19">
        <v>90</v>
      </c>
      <c r="BM19">
        <v>90</v>
      </c>
      <c r="BN19">
        <v>81</v>
      </c>
      <c r="BO19">
        <v>72</v>
      </c>
      <c r="BP19">
        <v>81</v>
      </c>
      <c r="BQ19">
        <v>60</v>
      </c>
      <c r="BR19">
        <v>21</v>
      </c>
      <c r="BS19">
        <v>5</v>
      </c>
      <c r="BT19">
        <v>72</v>
      </c>
      <c r="BU19">
        <v>69</v>
      </c>
      <c r="BV19">
        <v>72</v>
      </c>
      <c r="BW19">
        <v>45</v>
      </c>
      <c r="BX19">
        <v>11</v>
      </c>
      <c r="BY19">
        <v>21</v>
      </c>
      <c r="BZ19">
        <v>60</v>
      </c>
      <c r="CA19">
        <v>38</v>
      </c>
      <c r="CB19">
        <v>21</v>
      </c>
      <c r="CC19">
        <v>81</v>
      </c>
      <c r="CD19">
        <v>90</v>
      </c>
      <c r="CE19">
        <v>81</v>
      </c>
      <c r="CF19">
        <v>38</v>
      </c>
      <c r="CG19">
        <v>82</v>
      </c>
      <c r="CH19">
        <v>45</v>
      </c>
      <c r="CI19">
        <v>21</v>
      </c>
      <c r="CJ19">
        <v>12</v>
      </c>
      <c r="CK19">
        <v>21</v>
      </c>
      <c r="CL19">
        <v>60</v>
      </c>
      <c r="CM19">
        <v>60</v>
      </c>
      <c r="CN19">
        <v>21</v>
      </c>
      <c r="CO19">
        <v>82</v>
      </c>
      <c r="CP19">
        <v>38</v>
      </c>
      <c r="CQ19">
        <v>11</v>
      </c>
      <c r="CR19">
        <v>81</v>
      </c>
      <c r="CS19">
        <v>45</v>
      </c>
      <c r="CT19">
        <v>11</v>
      </c>
      <c r="CU19">
        <v>5</v>
      </c>
      <c r="CV19">
        <v>21</v>
      </c>
      <c r="CW19">
        <v>38</v>
      </c>
      <c r="CX19">
        <v>72</v>
      </c>
      <c r="CY19">
        <v>60</v>
      </c>
      <c r="CZ19">
        <v>21</v>
      </c>
      <c r="DA19">
        <v>13</v>
      </c>
      <c r="DD19" s="8"/>
    </row>
    <row r="20" spans="4:108" x14ac:dyDescent="0.35">
      <c r="D20" s="3" t="s">
        <v>1</v>
      </c>
      <c r="E20" s="8">
        <v>22</v>
      </c>
      <c r="F20">
        <v>60</v>
      </c>
      <c r="G20">
        <v>45</v>
      </c>
      <c r="H20">
        <v>60</v>
      </c>
      <c r="I20">
        <v>60</v>
      </c>
      <c r="J20">
        <v>22</v>
      </c>
      <c r="K20">
        <v>81</v>
      </c>
      <c r="L20">
        <v>21</v>
      </c>
      <c r="M20">
        <v>13</v>
      </c>
      <c r="N20">
        <v>45</v>
      </c>
      <c r="O20">
        <v>60</v>
      </c>
      <c r="P20">
        <v>81</v>
      </c>
      <c r="Q20">
        <v>13</v>
      </c>
      <c r="R20">
        <v>69</v>
      </c>
      <c r="S20">
        <v>72</v>
      </c>
      <c r="T20">
        <v>11</v>
      </c>
      <c r="U20">
        <v>82</v>
      </c>
      <c r="V20">
        <v>21</v>
      </c>
      <c r="W20">
        <v>21</v>
      </c>
      <c r="X20">
        <v>69</v>
      </c>
      <c r="Y20">
        <v>12</v>
      </c>
      <c r="Z20">
        <v>21</v>
      </c>
      <c r="AA20">
        <v>81</v>
      </c>
      <c r="AB20">
        <v>81</v>
      </c>
      <c r="AC20">
        <v>45</v>
      </c>
      <c r="AD20">
        <v>13</v>
      </c>
      <c r="AE20">
        <v>11</v>
      </c>
      <c r="AF20">
        <v>21</v>
      </c>
      <c r="AG20">
        <v>62</v>
      </c>
      <c r="AH20">
        <v>45</v>
      </c>
      <c r="AI20">
        <v>21</v>
      </c>
      <c r="AJ20">
        <v>11</v>
      </c>
      <c r="AK20">
        <v>22</v>
      </c>
      <c r="AL20">
        <v>38</v>
      </c>
      <c r="AM20">
        <v>45</v>
      </c>
      <c r="AN20">
        <v>5</v>
      </c>
      <c r="AO20">
        <v>90</v>
      </c>
      <c r="AP20">
        <v>21</v>
      </c>
      <c r="AQ20">
        <v>21</v>
      </c>
      <c r="AR20">
        <v>5</v>
      </c>
      <c r="AS20">
        <v>12</v>
      </c>
      <c r="AT20">
        <v>60</v>
      </c>
      <c r="AU20">
        <v>45</v>
      </c>
      <c r="AV20">
        <v>72</v>
      </c>
      <c r="AW20">
        <v>72</v>
      </c>
      <c r="AX20">
        <v>81</v>
      </c>
      <c r="AY20">
        <v>60</v>
      </c>
      <c r="AZ20">
        <v>13</v>
      </c>
      <c r="BA20">
        <v>90</v>
      </c>
      <c r="BB20">
        <v>82</v>
      </c>
      <c r="BC20">
        <v>21</v>
      </c>
      <c r="BD20">
        <v>5</v>
      </c>
      <c r="BE20">
        <v>45</v>
      </c>
      <c r="BF20">
        <v>11</v>
      </c>
      <c r="BG20">
        <v>11</v>
      </c>
      <c r="BH20">
        <v>81</v>
      </c>
      <c r="BI20">
        <v>21</v>
      </c>
      <c r="BJ20">
        <v>60</v>
      </c>
      <c r="BK20">
        <v>62</v>
      </c>
      <c r="BL20">
        <v>22</v>
      </c>
      <c r="BM20">
        <v>22</v>
      </c>
      <c r="BN20">
        <v>12</v>
      </c>
      <c r="BO20">
        <v>13</v>
      </c>
      <c r="BP20">
        <v>13</v>
      </c>
      <c r="BQ20">
        <v>21</v>
      </c>
      <c r="BR20">
        <v>82</v>
      </c>
      <c r="BS20">
        <v>81</v>
      </c>
      <c r="BT20">
        <v>21</v>
      </c>
      <c r="BU20">
        <v>62</v>
      </c>
      <c r="BV20">
        <v>21</v>
      </c>
      <c r="BW20">
        <v>72</v>
      </c>
      <c r="BX20">
        <v>60</v>
      </c>
      <c r="BY20">
        <v>12</v>
      </c>
      <c r="BZ20">
        <v>21</v>
      </c>
      <c r="CA20">
        <v>13</v>
      </c>
      <c r="CB20">
        <v>38</v>
      </c>
      <c r="CC20">
        <v>21</v>
      </c>
      <c r="CD20">
        <v>13</v>
      </c>
      <c r="CE20">
        <v>90</v>
      </c>
      <c r="CF20">
        <v>82</v>
      </c>
      <c r="CG20">
        <v>81</v>
      </c>
      <c r="CH20">
        <v>5</v>
      </c>
      <c r="CI20">
        <v>11</v>
      </c>
      <c r="CJ20">
        <v>81</v>
      </c>
      <c r="CK20">
        <v>98</v>
      </c>
      <c r="CL20">
        <v>60</v>
      </c>
      <c r="CM20">
        <v>45</v>
      </c>
      <c r="CN20">
        <v>69</v>
      </c>
      <c r="CO20">
        <v>21</v>
      </c>
      <c r="CP20">
        <v>5</v>
      </c>
      <c r="CQ20">
        <v>38</v>
      </c>
      <c r="CR20">
        <v>69</v>
      </c>
      <c r="CS20">
        <v>11</v>
      </c>
      <c r="CT20">
        <v>81</v>
      </c>
      <c r="CU20">
        <v>62</v>
      </c>
      <c r="CV20">
        <v>45</v>
      </c>
      <c r="CW20">
        <v>45</v>
      </c>
      <c r="CX20">
        <v>45</v>
      </c>
      <c r="CY20">
        <v>98</v>
      </c>
      <c r="CZ20">
        <v>72</v>
      </c>
      <c r="DA20">
        <v>45</v>
      </c>
      <c r="DD20" s="8"/>
    </row>
    <row r="21" spans="4:108" x14ac:dyDescent="0.35">
      <c r="D21" s="3" t="s">
        <v>1</v>
      </c>
      <c r="E21" s="8">
        <v>81</v>
      </c>
      <c r="F21">
        <v>81</v>
      </c>
      <c r="G21">
        <v>81</v>
      </c>
      <c r="H21">
        <v>69</v>
      </c>
      <c r="I21">
        <v>21</v>
      </c>
      <c r="J21">
        <v>62</v>
      </c>
      <c r="K21">
        <v>21</v>
      </c>
      <c r="L21">
        <v>72</v>
      </c>
      <c r="M21">
        <v>81</v>
      </c>
      <c r="N21">
        <v>62</v>
      </c>
      <c r="O21">
        <v>22</v>
      </c>
      <c r="P21">
        <v>69</v>
      </c>
      <c r="Q21">
        <v>45</v>
      </c>
      <c r="R21">
        <v>72</v>
      </c>
      <c r="S21">
        <v>45</v>
      </c>
      <c r="T21">
        <v>45</v>
      </c>
      <c r="U21">
        <v>21</v>
      </c>
      <c r="V21">
        <v>60</v>
      </c>
      <c r="W21">
        <v>22</v>
      </c>
      <c r="X21">
        <v>72</v>
      </c>
      <c r="Y21">
        <v>13</v>
      </c>
      <c r="Z21">
        <v>81</v>
      </c>
      <c r="AA21">
        <v>45</v>
      </c>
      <c r="AB21">
        <v>82</v>
      </c>
      <c r="AC21">
        <v>81</v>
      </c>
      <c r="AD21">
        <v>82</v>
      </c>
      <c r="AE21">
        <v>62</v>
      </c>
      <c r="AF21">
        <v>45</v>
      </c>
      <c r="AG21">
        <v>60</v>
      </c>
      <c r="AH21">
        <v>82</v>
      </c>
      <c r="AI21">
        <v>82</v>
      </c>
      <c r="AJ21">
        <v>22</v>
      </c>
      <c r="AK21">
        <v>81</v>
      </c>
      <c r="AL21">
        <v>22</v>
      </c>
      <c r="AM21">
        <v>21</v>
      </c>
      <c r="AN21">
        <v>13</v>
      </c>
      <c r="AO21">
        <v>11</v>
      </c>
      <c r="AP21">
        <v>81</v>
      </c>
      <c r="AQ21">
        <v>38</v>
      </c>
      <c r="AR21">
        <v>45</v>
      </c>
      <c r="AS21">
        <v>45</v>
      </c>
      <c r="AT21">
        <v>60</v>
      </c>
      <c r="AU21">
        <v>82</v>
      </c>
      <c r="AV21">
        <v>60</v>
      </c>
      <c r="AW21">
        <v>21</v>
      </c>
      <c r="AX21">
        <v>72</v>
      </c>
      <c r="AY21">
        <v>81</v>
      </c>
      <c r="AZ21">
        <v>21</v>
      </c>
      <c r="BA21">
        <v>81</v>
      </c>
      <c r="BB21">
        <v>72</v>
      </c>
      <c r="BC21">
        <v>60</v>
      </c>
      <c r="BD21">
        <v>81</v>
      </c>
      <c r="BE21">
        <v>82</v>
      </c>
      <c r="BF21">
        <v>22</v>
      </c>
      <c r="BG21">
        <v>45</v>
      </c>
      <c r="BH21">
        <v>45</v>
      </c>
      <c r="BI21">
        <v>38</v>
      </c>
      <c r="BJ21">
        <v>13</v>
      </c>
      <c r="BK21">
        <v>60</v>
      </c>
      <c r="BL21">
        <v>45</v>
      </c>
      <c r="BM21">
        <v>98</v>
      </c>
      <c r="BN21">
        <v>38</v>
      </c>
      <c r="BO21">
        <v>62</v>
      </c>
      <c r="BP21">
        <v>60</v>
      </c>
      <c r="BQ21">
        <v>72</v>
      </c>
      <c r="BR21">
        <v>13</v>
      </c>
      <c r="BS21">
        <v>82</v>
      </c>
      <c r="BT21">
        <v>45</v>
      </c>
      <c r="BU21">
        <v>90</v>
      </c>
      <c r="BV21">
        <v>90</v>
      </c>
      <c r="BW21">
        <v>11</v>
      </c>
      <c r="BX21">
        <v>72</v>
      </c>
      <c r="BY21">
        <v>69</v>
      </c>
      <c r="BZ21">
        <v>21</v>
      </c>
      <c r="CA21">
        <v>45</v>
      </c>
      <c r="CB21">
        <v>13</v>
      </c>
      <c r="CC21">
        <v>62</v>
      </c>
      <c r="CD21">
        <v>98</v>
      </c>
      <c r="CE21">
        <v>22</v>
      </c>
      <c r="CF21">
        <v>98</v>
      </c>
      <c r="CG21">
        <v>90</v>
      </c>
      <c r="CH21">
        <v>62</v>
      </c>
      <c r="CI21">
        <v>81</v>
      </c>
      <c r="CJ21">
        <v>72</v>
      </c>
      <c r="CK21">
        <v>82</v>
      </c>
      <c r="CL21">
        <v>45</v>
      </c>
      <c r="CM21">
        <v>22</v>
      </c>
      <c r="CN21">
        <v>5</v>
      </c>
      <c r="CO21">
        <v>5</v>
      </c>
      <c r="CP21">
        <v>13</v>
      </c>
      <c r="CQ21">
        <v>13</v>
      </c>
      <c r="CR21">
        <v>13</v>
      </c>
      <c r="CS21">
        <v>45</v>
      </c>
      <c r="CT21">
        <v>90</v>
      </c>
      <c r="CU21">
        <v>98</v>
      </c>
      <c r="CV21">
        <v>38</v>
      </c>
      <c r="CW21">
        <v>21</v>
      </c>
      <c r="CX21">
        <v>81</v>
      </c>
      <c r="CY21">
        <v>60</v>
      </c>
      <c r="CZ21">
        <v>22</v>
      </c>
      <c r="DA21">
        <v>62</v>
      </c>
      <c r="DD21" s="9"/>
    </row>
    <row r="22" spans="4:108" x14ac:dyDescent="0.35">
      <c r="D22" s="3" t="s">
        <v>1</v>
      </c>
      <c r="E22" s="9">
        <v>12</v>
      </c>
      <c r="F22" s="10">
        <v>22</v>
      </c>
      <c r="G22" s="10">
        <v>5</v>
      </c>
      <c r="H22" s="10">
        <v>60</v>
      </c>
      <c r="I22" s="10">
        <v>38</v>
      </c>
      <c r="J22" s="10">
        <v>82</v>
      </c>
      <c r="K22" s="10">
        <v>90</v>
      </c>
      <c r="L22" s="10">
        <v>12</v>
      </c>
      <c r="M22" s="10">
        <v>60</v>
      </c>
      <c r="N22" s="10">
        <v>69</v>
      </c>
      <c r="O22" s="10">
        <v>21</v>
      </c>
      <c r="P22" s="10">
        <v>21</v>
      </c>
      <c r="Q22" s="10">
        <v>21</v>
      </c>
      <c r="R22" s="10">
        <v>21</v>
      </c>
      <c r="S22" s="10">
        <v>60</v>
      </c>
      <c r="T22" s="10">
        <v>21</v>
      </c>
      <c r="U22" s="10">
        <v>21</v>
      </c>
      <c r="V22" s="10">
        <v>60</v>
      </c>
      <c r="W22" s="10">
        <v>60</v>
      </c>
      <c r="X22" s="10">
        <v>81</v>
      </c>
      <c r="Y22" s="10">
        <v>72</v>
      </c>
      <c r="Z22" s="10">
        <v>90</v>
      </c>
      <c r="AA22" s="10">
        <v>98</v>
      </c>
      <c r="AB22" s="10">
        <v>98</v>
      </c>
      <c r="AC22" s="10">
        <v>90</v>
      </c>
      <c r="AD22" s="10">
        <v>45</v>
      </c>
      <c r="AE22" s="10">
        <v>12</v>
      </c>
      <c r="AF22" s="10">
        <v>98</v>
      </c>
      <c r="AG22" s="10">
        <v>81</v>
      </c>
      <c r="AH22" s="10">
        <v>98</v>
      </c>
      <c r="AI22" s="10">
        <v>98</v>
      </c>
      <c r="AJ22" s="10">
        <v>90</v>
      </c>
      <c r="AK22" s="10">
        <v>60</v>
      </c>
      <c r="AL22" s="10">
        <v>98</v>
      </c>
      <c r="AM22" s="10">
        <v>60</v>
      </c>
      <c r="AN22" s="10">
        <v>12</v>
      </c>
      <c r="AO22" s="10">
        <v>21</v>
      </c>
      <c r="AP22" s="10">
        <v>82</v>
      </c>
      <c r="AQ22" s="10">
        <v>69</v>
      </c>
      <c r="AR22" s="10">
        <v>62</v>
      </c>
      <c r="AS22" s="10">
        <v>81</v>
      </c>
      <c r="AT22" s="10">
        <v>82</v>
      </c>
      <c r="AU22" s="10">
        <v>11</v>
      </c>
      <c r="AV22" s="10">
        <v>60</v>
      </c>
      <c r="AW22" s="10">
        <v>81</v>
      </c>
      <c r="AX22" s="10">
        <v>62</v>
      </c>
      <c r="AY22" s="10">
        <v>60</v>
      </c>
      <c r="AZ22" s="10">
        <v>69</v>
      </c>
      <c r="BA22" s="10">
        <v>69</v>
      </c>
      <c r="BB22" s="10">
        <v>60</v>
      </c>
      <c r="BC22" s="10">
        <v>38</v>
      </c>
      <c r="BD22" s="10">
        <v>22</v>
      </c>
      <c r="BE22" s="10">
        <v>21</v>
      </c>
      <c r="BF22" s="10">
        <v>21</v>
      </c>
      <c r="BG22" s="10">
        <v>12</v>
      </c>
      <c r="BH22" s="10">
        <v>38</v>
      </c>
      <c r="BI22" s="10">
        <v>98</v>
      </c>
      <c r="BJ22" s="10">
        <v>98</v>
      </c>
      <c r="BK22" s="10">
        <v>21</v>
      </c>
      <c r="BL22" s="10">
        <v>21</v>
      </c>
      <c r="BM22" s="10">
        <v>45</v>
      </c>
      <c r="BN22" s="10">
        <v>62</v>
      </c>
      <c r="BO22" s="10">
        <v>21</v>
      </c>
      <c r="BP22" s="10">
        <v>81</v>
      </c>
      <c r="BQ22" s="10">
        <v>98</v>
      </c>
      <c r="BR22" s="10">
        <v>21</v>
      </c>
      <c r="BS22" s="10">
        <v>98</v>
      </c>
      <c r="BT22" s="10">
        <v>60</v>
      </c>
      <c r="BU22" s="10">
        <v>81</v>
      </c>
      <c r="BV22" s="10">
        <v>81</v>
      </c>
      <c r="BW22" s="10">
        <v>82</v>
      </c>
      <c r="BX22" s="10">
        <v>62</v>
      </c>
      <c r="BY22" s="10">
        <v>81</v>
      </c>
      <c r="BZ22" s="10">
        <v>90</v>
      </c>
      <c r="CA22" s="10">
        <v>81</v>
      </c>
      <c r="CB22" s="10">
        <v>90</v>
      </c>
      <c r="CC22" s="10">
        <v>72</v>
      </c>
      <c r="CD22" s="10">
        <v>45</v>
      </c>
      <c r="CE22" s="10">
        <v>13</v>
      </c>
      <c r="CF22" s="10">
        <v>21</v>
      </c>
      <c r="CG22" s="10">
        <v>60</v>
      </c>
      <c r="CH22" s="10">
        <v>90</v>
      </c>
      <c r="CI22" s="10">
        <v>69</v>
      </c>
      <c r="CJ22" s="10">
        <v>81</v>
      </c>
      <c r="CK22" s="10">
        <v>81</v>
      </c>
      <c r="CL22" s="10">
        <v>11</v>
      </c>
      <c r="CM22" s="10">
        <v>21</v>
      </c>
      <c r="CN22" s="10">
        <v>98</v>
      </c>
      <c r="CO22" s="10">
        <v>45</v>
      </c>
      <c r="CP22" s="10">
        <v>62</v>
      </c>
      <c r="CQ22" s="10">
        <v>12</v>
      </c>
      <c r="CR22" s="10">
        <v>11</v>
      </c>
      <c r="CS22" s="10">
        <v>81</v>
      </c>
      <c r="CT22" s="10">
        <v>21</v>
      </c>
      <c r="CU22" s="10">
        <v>45</v>
      </c>
      <c r="CV22" s="10">
        <v>60</v>
      </c>
      <c r="CW22" s="10">
        <v>21</v>
      </c>
      <c r="CX22" s="10">
        <v>5</v>
      </c>
      <c r="CY22" s="10">
        <v>12</v>
      </c>
      <c r="CZ22" s="10">
        <v>82</v>
      </c>
      <c r="DA22" s="10">
        <v>12</v>
      </c>
    </row>
    <row r="24" spans="4:108" x14ac:dyDescent="0.35">
      <c r="D24" s="3" t="s">
        <v>11</v>
      </c>
      <c r="E24" s="26" t="e">
        <f t="array" aca="1" ref="E24" ca="1">INDEX(BM_TEST(E2:E12,E13:E22),2)</f>
        <v>#NAME?</v>
      </c>
      <c r="F24" s="27" t="e">
        <f t="array" aca="1" ref="F24" ca="1">INDEX(BM_TEST(F2:F12,F13:F22),2)</f>
        <v>#NAME?</v>
      </c>
      <c r="G24" s="25" t="e">
        <f t="array" aca="1" ref="G24" ca="1">INDEX(BM_TEST(G2:G12,G13:G22),2)</f>
        <v>#NAME?</v>
      </c>
      <c r="H24" s="25" t="e">
        <f t="array" aca="1" ref="H24" ca="1">INDEX(BM_TEST(H2:H12,H13:H22),2)</f>
        <v>#NAME?</v>
      </c>
      <c r="I24" s="25" t="e">
        <f t="array" aca="1" ref="I24" ca="1">INDEX(BM_TEST(I2:I12,I13:I22),2)</f>
        <v>#NAME?</v>
      </c>
      <c r="J24" s="25" t="e">
        <f t="array" aca="1" ref="J24" ca="1">INDEX(BM_TEST(J2:J12,J13:J22),2)</f>
        <v>#NAME?</v>
      </c>
      <c r="K24" s="25" t="e">
        <f t="array" aca="1" ref="K24" ca="1">INDEX(BM_TEST(K2:K12,K13:K22),2)</f>
        <v>#NAME?</v>
      </c>
      <c r="L24" s="25" t="e">
        <f t="array" aca="1" ref="L24" ca="1">INDEX(BM_TEST(L2:L12,L13:L22),2)</f>
        <v>#NAME?</v>
      </c>
      <c r="M24" s="25" t="e">
        <f t="array" aca="1" ref="M24" ca="1">INDEX(BM_TEST(M2:M12,M13:M22),2)</f>
        <v>#NAME?</v>
      </c>
      <c r="N24" s="25" t="e">
        <f t="array" aca="1" ref="N24" ca="1">INDEX(BM_TEST(N2:N12,N13:N22),2)</f>
        <v>#NAME?</v>
      </c>
      <c r="O24" s="25" t="e">
        <f t="array" aca="1" ref="O24" ca="1">INDEX(BM_TEST(O2:O12,O13:O22),2)</f>
        <v>#NAME?</v>
      </c>
      <c r="P24" s="25" t="e">
        <f t="array" aca="1" ref="P24" ca="1">INDEX(BM_TEST(P2:P12,P13:P22),2)</f>
        <v>#NAME?</v>
      </c>
      <c r="Q24" s="25" t="e">
        <f t="array" aca="1" ref="Q24" ca="1">INDEX(BM_TEST(Q2:Q12,Q13:Q22),2)</f>
        <v>#NAME?</v>
      </c>
      <c r="R24" s="25" t="e">
        <f t="array" aca="1" ref="R24" ca="1">INDEX(BM_TEST(R2:R12,R13:R22),2)</f>
        <v>#NAME?</v>
      </c>
      <c r="S24" s="25" t="e">
        <f t="array" aca="1" ref="S24" ca="1">INDEX(BM_TEST(S2:S12,S13:S22),2)</f>
        <v>#NAME?</v>
      </c>
      <c r="T24" s="25" t="e">
        <f t="array" aca="1" ref="T24" ca="1">INDEX(BM_TEST(T2:T12,T13:T22),2)</f>
        <v>#NAME?</v>
      </c>
      <c r="U24" s="25" t="e">
        <f t="array" aca="1" ref="U24" ca="1">INDEX(BM_TEST(U2:U12,U13:U22),2)</f>
        <v>#NAME?</v>
      </c>
      <c r="V24" s="25" t="e">
        <f t="array" aca="1" ref="V24" ca="1">INDEX(BM_TEST(V2:V12,V13:V22),2)</f>
        <v>#NAME?</v>
      </c>
      <c r="W24" s="25" t="e">
        <f t="array" aca="1" ref="W24" ca="1">INDEX(BM_TEST(W2:W12,W13:W22),2)</f>
        <v>#NAME?</v>
      </c>
      <c r="X24" s="25" t="e">
        <f t="array" aca="1" ref="X24" ca="1">INDEX(BM_TEST(X2:X12,X13:X22),2)</f>
        <v>#NAME?</v>
      </c>
      <c r="Y24" s="25" t="e">
        <f t="array" aca="1" ref="Y24" ca="1">INDEX(BM_TEST(Y2:Y12,Y13:Y22),2)</f>
        <v>#NAME?</v>
      </c>
      <c r="Z24" s="25" t="e">
        <f t="array" aca="1" ref="Z24" ca="1">INDEX(BM_TEST(Z2:Z12,Z13:Z22),2)</f>
        <v>#NAME?</v>
      </c>
      <c r="AA24" s="25" t="e">
        <f t="array" aca="1" ref="AA24" ca="1">INDEX(BM_TEST(AA2:AA12,AA13:AA22),2)</f>
        <v>#NAME?</v>
      </c>
      <c r="AB24" s="25" t="e">
        <f t="array" aca="1" ref="AB24" ca="1">INDEX(BM_TEST(AB2:AB12,AB13:AB22),2)</f>
        <v>#NAME?</v>
      </c>
      <c r="AC24" s="25" t="e">
        <f t="array" aca="1" ref="AC24" ca="1">INDEX(BM_TEST(AC2:AC12,AC13:AC22),2)</f>
        <v>#NAME?</v>
      </c>
      <c r="AD24" s="25" t="e">
        <f t="array" aca="1" ref="AD24" ca="1">INDEX(BM_TEST(AD2:AD12,AD13:AD22),2)</f>
        <v>#NAME?</v>
      </c>
      <c r="AE24" s="25" t="e">
        <f t="array" aca="1" ref="AE24" ca="1">INDEX(BM_TEST(AE2:AE12,AE13:AE22),2)</f>
        <v>#NAME?</v>
      </c>
      <c r="AF24" s="25" t="e">
        <f t="array" aca="1" ref="AF24" ca="1">INDEX(BM_TEST(AF2:AF12,AF13:AF22),2)</f>
        <v>#NAME?</v>
      </c>
      <c r="AG24" s="25" t="e">
        <f t="array" aca="1" ref="AG24" ca="1">INDEX(BM_TEST(AG2:AG12,AG13:AG22),2)</f>
        <v>#NAME?</v>
      </c>
      <c r="AH24" s="25" t="e">
        <f t="array" aca="1" ref="AH24" ca="1">INDEX(BM_TEST(AH2:AH12,AH13:AH22),2)</f>
        <v>#NAME?</v>
      </c>
      <c r="AI24" s="25" t="e">
        <f t="array" aca="1" ref="AI24" ca="1">INDEX(BM_TEST(AI2:AI12,AI13:AI22),2)</f>
        <v>#NAME?</v>
      </c>
      <c r="AJ24" s="25" t="e">
        <f t="array" aca="1" ref="AJ24" ca="1">INDEX(BM_TEST(AJ2:AJ12,AJ13:AJ22),2)</f>
        <v>#NAME?</v>
      </c>
      <c r="AK24" s="25" t="e">
        <f t="array" aca="1" ref="AK24" ca="1">INDEX(BM_TEST(AK2:AK12,AK13:AK22),2)</f>
        <v>#NAME?</v>
      </c>
      <c r="AL24" s="25" t="e">
        <f t="array" aca="1" ref="AL24" ca="1">INDEX(BM_TEST(AL2:AL12,AL13:AL22),2)</f>
        <v>#NAME?</v>
      </c>
      <c r="AM24" s="25" t="e">
        <f t="array" aca="1" ref="AM24" ca="1">INDEX(BM_TEST(AM2:AM12,AM13:AM22),2)</f>
        <v>#NAME?</v>
      </c>
      <c r="AN24" s="25" t="e">
        <f t="array" aca="1" ref="AN24" ca="1">INDEX(BM_TEST(AN2:AN12,AN13:AN22),2)</f>
        <v>#NAME?</v>
      </c>
      <c r="AO24" s="25" t="e">
        <f t="array" aca="1" ref="AO24" ca="1">INDEX(BM_TEST(AO2:AO12,AO13:AO22),2)</f>
        <v>#NAME?</v>
      </c>
      <c r="AP24" s="25" t="e">
        <f t="array" aca="1" ref="AP24" ca="1">INDEX(BM_TEST(AP2:AP12,AP13:AP22),2)</f>
        <v>#NAME?</v>
      </c>
      <c r="AQ24" s="25" t="e">
        <f t="array" aca="1" ref="AQ24" ca="1">INDEX(BM_TEST(AQ2:AQ12,AQ13:AQ22),2)</f>
        <v>#NAME?</v>
      </c>
      <c r="AR24" s="25" t="e">
        <f t="array" aca="1" ref="AR24" ca="1">INDEX(BM_TEST(AR2:AR12,AR13:AR22),2)</f>
        <v>#NAME?</v>
      </c>
      <c r="AS24" s="25" t="e">
        <f t="array" aca="1" ref="AS24" ca="1">INDEX(BM_TEST(AS2:AS12,AS13:AS22),2)</f>
        <v>#NAME?</v>
      </c>
      <c r="AT24" s="25" t="e">
        <f t="array" aca="1" ref="AT24" ca="1">INDEX(BM_TEST(AT2:AT12,AT13:AT22),2)</f>
        <v>#NAME?</v>
      </c>
      <c r="AU24" s="25" t="e">
        <f t="array" aca="1" ref="AU24" ca="1">INDEX(BM_TEST(AU2:AU12,AU13:AU22),2)</f>
        <v>#NAME?</v>
      </c>
      <c r="AV24" s="25" t="e">
        <f t="array" aca="1" ref="AV24" ca="1">INDEX(BM_TEST(AV2:AV12,AV13:AV22),2)</f>
        <v>#NAME?</v>
      </c>
      <c r="AW24" s="25" t="e">
        <f t="array" aca="1" ref="AW24" ca="1">INDEX(BM_TEST(AW2:AW12,AW13:AW22),2)</f>
        <v>#NAME?</v>
      </c>
      <c r="AX24" s="25" t="e">
        <f t="array" aca="1" ref="AX24" ca="1">INDEX(BM_TEST(AX2:AX12,AX13:AX22),2)</f>
        <v>#NAME?</v>
      </c>
      <c r="AY24" s="25" t="e">
        <f t="array" aca="1" ref="AY24" ca="1">INDEX(BM_TEST(AY2:AY12,AY13:AY22),2)</f>
        <v>#NAME?</v>
      </c>
      <c r="AZ24" s="25" t="e">
        <f t="array" aca="1" ref="AZ24" ca="1">INDEX(BM_TEST(AZ2:AZ12,AZ13:AZ22),2)</f>
        <v>#NAME?</v>
      </c>
      <c r="BA24" s="25" t="e">
        <f t="array" aca="1" ref="BA24" ca="1">INDEX(BM_TEST(BA2:BA12,BA13:BA22),2)</f>
        <v>#NAME?</v>
      </c>
      <c r="BB24" s="25" t="e">
        <f t="array" aca="1" ref="BB24" ca="1">INDEX(BM_TEST(BB2:BB12,BB13:BB22),2)</f>
        <v>#NAME?</v>
      </c>
      <c r="BC24" s="25" t="e">
        <f t="array" aca="1" ref="BC24" ca="1">INDEX(BM_TEST(BC2:BC12,BC13:BC22),2)</f>
        <v>#NAME?</v>
      </c>
      <c r="BD24" s="25" t="e">
        <f t="array" aca="1" ref="BD24" ca="1">INDEX(BM_TEST(BD2:BD12,BD13:BD22),2)</f>
        <v>#NAME?</v>
      </c>
      <c r="BE24" s="25" t="e">
        <f t="array" aca="1" ref="BE24" ca="1">INDEX(BM_TEST(BE2:BE12,BE13:BE22),2)</f>
        <v>#NAME?</v>
      </c>
      <c r="BF24" s="25" t="e">
        <f t="array" aca="1" ref="BF24" ca="1">INDEX(BM_TEST(BF2:BF12,BF13:BF22),2)</f>
        <v>#NAME?</v>
      </c>
      <c r="BG24" s="25" t="e">
        <f t="array" aca="1" ref="BG24" ca="1">INDEX(BM_TEST(BG2:BG12,BG13:BG22),2)</f>
        <v>#NAME?</v>
      </c>
      <c r="BH24" s="25" t="e">
        <f t="array" aca="1" ref="BH24" ca="1">INDEX(BM_TEST(BH2:BH12,BH13:BH22),2)</f>
        <v>#NAME?</v>
      </c>
      <c r="BI24" s="25" t="e">
        <f t="array" aca="1" ref="BI24" ca="1">INDEX(BM_TEST(BI2:BI12,BI13:BI22),2)</f>
        <v>#NAME?</v>
      </c>
      <c r="BJ24" s="25" t="e">
        <f t="array" aca="1" ref="BJ24" ca="1">INDEX(BM_TEST(BJ2:BJ12,BJ13:BJ22),2)</f>
        <v>#NAME?</v>
      </c>
      <c r="BK24" s="25" t="e">
        <f t="array" aca="1" ref="BK24" ca="1">INDEX(BM_TEST(BK2:BK12,BK13:BK22),2)</f>
        <v>#NAME?</v>
      </c>
      <c r="BL24" s="25" t="e">
        <f t="array" aca="1" ref="BL24" ca="1">INDEX(BM_TEST(BL2:BL12,BL13:BL22),2)</f>
        <v>#NAME?</v>
      </c>
      <c r="BM24" s="25" t="e">
        <f t="array" aca="1" ref="BM24" ca="1">INDEX(BM_TEST(BM2:BM12,BM13:BM22),2)</f>
        <v>#NAME?</v>
      </c>
      <c r="BN24" s="25" t="e">
        <f t="array" aca="1" ref="BN24" ca="1">INDEX(BM_TEST(BN2:BN12,BN13:BN22),2)</f>
        <v>#NAME?</v>
      </c>
      <c r="BO24" s="25" t="e">
        <f t="array" aca="1" ref="BO24" ca="1">INDEX(BM_TEST(BO2:BO12,BO13:BO22),2)</f>
        <v>#NAME?</v>
      </c>
      <c r="BP24" s="25" t="e">
        <f t="array" aca="1" ref="BP24" ca="1">INDEX(BM_TEST(BP2:BP12,BP13:BP22),2)</f>
        <v>#NAME?</v>
      </c>
      <c r="BQ24" s="25" t="e">
        <f t="array" aca="1" ref="BQ24" ca="1">INDEX(BM_TEST(BQ2:BQ12,BQ13:BQ22),2)</f>
        <v>#NAME?</v>
      </c>
      <c r="BR24" s="25" t="e">
        <f t="array" aca="1" ref="BR24" ca="1">INDEX(BM_TEST(BR2:BR12,BR13:BR22),2)</f>
        <v>#NAME?</v>
      </c>
      <c r="BS24" s="25" t="e">
        <f t="array" aca="1" ref="BS24" ca="1">INDEX(BM_TEST(BS2:BS12,BS13:BS22),2)</f>
        <v>#NAME?</v>
      </c>
      <c r="BT24" s="25" t="e">
        <f t="array" aca="1" ref="BT24" ca="1">INDEX(BM_TEST(BT2:BT12,BT13:BT22),2)</f>
        <v>#NAME?</v>
      </c>
      <c r="BU24" s="25" t="e">
        <f t="array" aca="1" ref="BU24" ca="1">INDEX(BM_TEST(BU2:BU12,BU13:BU22),2)</f>
        <v>#NAME?</v>
      </c>
      <c r="BV24" s="25" t="e">
        <f t="array" aca="1" ref="BV24" ca="1">INDEX(BM_TEST(BV2:BV12,BV13:BV22),2)</f>
        <v>#NAME?</v>
      </c>
      <c r="BW24" s="25" t="e">
        <f t="array" aca="1" ref="BW24" ca="1">INDEX(BM_TEST(BW2:BW12,BW13:BW22),2)</f>
        <v>#NAME?</v>
      </c>
      <c r="BX24" s="25" t="e">
        <f t="array" aca="1" ref="BX24" ca="1">INDEX(BM_TEST(BX2:BX12,BX13:BX22),2)</f>
        <v>#NAME?</v>
      </c>
      <c r="BY24" s="25" t="e">
        <f t="array" aca="1" ref="BY24" ca="1">INDEX(BM_TEST(BY2:BY12,BY13:BY22),2)</f>
        <v>#NAME?</v>
      </c>
      <c r="BZ24" s="25" t="e">
        <f t="array" aca="1" ref="BZ24" ca="1">INDEX(BM_TEST(BZ2:BZ12,BZ13:BZ22),2)</f>
        <v>#NAME?</v>
      </c>
      <c r="CA24" s="25" t="e">
        <f t="array" aca="1" ref="CA24" ca="1">INDEX(BM_TEST(CA2:CA12,CA13:CA22),2)</f>
        <v>#NAME?</v>
      </c>
      <c r="CB24" s="25" t="e">
        <f t="array" aca="1" ref="CB24" ca="1">INDEX(BM_TEST(CB2:CB12,CB13:CB22),2)</f>
        <v>#NAME?</v>
      </c>
      <c r="CC24" s="25" t="e">
        <f t="array" aca="1" ref="CC24" ca="1">INDEX(BM_TEST(CC2:CC12,CC13:CC22),2)</f>
        <v>#NAME?</v>
      </c>
      <c r="CD24" s="25" t="e">
        <f t="array" aca="1" ref="CD24" ca="1">INDEX(BM_TEST(CD2:CD12,CD13:CD22),2)</f>
        <v>#NAME?</v>
      </c>
      <c r="CE24" s="25" t="e">
        <f t="array" aca="1" ref="CE24" ca="1">INDEX(BM_TEST(CE2:CE12,CE13:CE22),2)</f>
        <v>#NAME?</v>
      </c>
      <c r="CF24" s="25" t="e">
        <f t="array" aca="1" ref="CF24" ca="1">INDEX(BM_TEST(CF2:CF12,CF13:CF22),2)</f>
        <v>#NAME?</v>
      </c>
      <c r="CG24" s="25" t="e">
        <f t="array" aca="1" ref="CG24" ca="1">INDEX(BM_TEST(CG2:CG12,CG13:CG22),2)</f>
        <v>#NAME?</v>
      </c>
      <c r="CH24" s="25" t="e">
        <f t="array" aca="1" ref="CH24" ca="1">INDEX(BM_TEST(CH2:CH12,CH13:CH22),2)</f>
        <v>#NAME?</v>
      </c>
      <c r="CI24" s="25" t="e">
        <f t="array" aca="1" ref="CI24" ca="1">INDEX(BM_TEST(CI2:CI12,CI13:CI22),2)</f>
        <v>#NAME?</v>
      </c>
      <c r="CJ24" s="25" t="e">
        <f t="array" aca="1" ref="CJ24" ca="1">INDEX(BM_TEST(CJ2:CJ12,CJ13:CJ22),2)</f>
        <v>#NAME?</v>
      </c>
      <c r="CK24" s="25" t="e">
        <f t="array" aca="1" ref="CK24" ca="1">INDEX(BM_TEST(CK2:CK12,CK13:CK22),2)</f>
        <v>#NAME?</v>
      </c>
      <c r="CL24" s="25" t="e">
        <f t="array" aca="1" ref="CL24" ca="1">INDEX(BM_TEST(CL2:CL12,CL13:CL22),2)</f>
        <v>#NAME?</v>
      </c>
      <c r="CM24" s="25" t="e">
        <f t="array" aca="1" ref="CM24" ca="1">INDEX(BM_TEST(CM2:CM12,CM13:CM22),2)</f>
        <v>#NAME?</v>
      </c>
      <c r="CN24" s="25" t="e">
        <f t="array" aca="1" ref="CN24" ca="1">INDEX(BM_TEST(CN2:CN12,CN13:CN22),2)</f>
        <v>#NAME?</v>
      </c>
      <c r="CO24" s="25" t="e">
        <f t="array" aca="1" ref="CO24" ca="1">INDEX(BM_TEST(CO2:CO12,CO13:CO22),2)</f>
        <v>#NAME?</v>
      </c>
      <c r="CP24" s="25" t="e">
        <f t="array" aca="1" ref="CP24" ca="1">INDEX(BM_TEST(CP2:CP12,CP13:CP22),2)</f>
        <v>#NAME?</v>
      </c>
      <c r="CQ24" s="25" t="e">
        <f t="array" aca="1" ref="CQ24" ca="1">INDEX(BM_TEST(CQ2:CQ12,CQ13:CQ22),2)</f>
        <v>#NAME?</v>
      </c>
      <c r="CR24" s="25" t="e">
        <f t="array" aca="1" ref="CR24" ca="1">INDEX(BM_TEST(CR2:CR12,CR13:CR22),2)</f>
        <v>#NAME?</v>
      </c>
      <c r="CS24" s="25" t="e">
        <f t="array" aca="1" ref="CS24" ca="1">INDEX(BM_TEST(CS2:CS12,CS13:CS22),2)</f>
        <v>#NAME?</v>
      </c>
      <c r="CT24" s="25" t="e">
        <f t="array" aca="1" ref="CT24" ca="1">INDEX(BM_TEST(CT2:CT12,CT13:CT22),2)</f>
        <v>#NAME?</v>
      </c>
      <c r="CU24" s="25" t="e">
        <f t="array" aca="1" ref="CU24" ca="1">INDEX(BM_TEST(CU2:CU12,CU13:CU22),2)</f>
        <v>#NAME?</v>
      </c>
      <c r="CV24" s="25" t="e">
        <f t="array" aca="1" ref="CV24" ca="1">INDEX(BM_TEST(CV2:CV12,CV13:CV22),2)</f>
        <v>#NAME?</v>
      </c>
      <c r="CW24" s="25" t="e">
        <f t="array" aca="1" ref="CW24" ca="1">INDEX(BM_TEST(CW2:CW12,CW13:CW22),2)</f>
        <v>#NAME?</v>
      </c>
      <c r="CX24" s="25" t="e">
        <f t="array" aca="1" ref="CX24" ca="1">INDEX(BM_TEST(CX2:CX12,CX13:CX22),2)</f>
        <v>#NAME?</v>
      </c>
      <c r="CY24" s="25" t="e">
        <f t="array" aca="1" ref="CY24" ca="1">INDEX(BM_TEST(CY2:CY12,CY13:CY22),2)</f>
        <v>#NAME?</v>
      </c>
      <c r="CZ24" s="25" t="e">
        <f t="array" aca="1" ref="CZ24" ca="1">INDEX(BM_TEST(CZ2:CZ12,CZ13:CZ22),2)</f>
        <v>#NAME?</v>
      </c>
      <c r="DA24" s="28" t="e">
        <f t="array" aca="1" ref="DA24" ca="1">INDEX(BM_TEST(DA2:DA12,DA13:DA22),2)</f>
        <v>#NAME?</v>
      </c>
    </row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D69A-9B24-4AC9-9448-07E5C5057B47}">
  <sheetPr codeName="Sheet4"/>
  <dimension ref="A2:H14"/>
  <sheetViews>
    <sheetView workbookViewId="0"/>
  </sheetViews>
  <sheetFormatPr defaultRowHeight="14.5" x14ac:dyDescent="0.35"/>
  <cols>
    <col min="1" max="2" width="6.54296875" customWidth="1"/>
    <col min="3" max="3" width="5.26953125" customWidth="1"/>
  </cols>
  <sheetData>
    <row r="2" spans="1:8" x14ac:dyDescent="0.35">
      <c r="A2" s="29" t="s">
        <v>5</v>
      </c>
      <c r="B2" s="29"/>
      <c r="D2" t="s">
        <v>60</v>
      </c>
      <c r="G2" t="s">
        <v>61</v>
      </c>
    </row>
    <row r="3" spans="1:8" x14ac:dyDescent="0.35">
      <c r="A3" s="2" t="s">
        <v>0</v>
      </c>
      <c r="B3" s="2" t="s">
        <v>1</v>
      </c>
    </row>
    <row r="4" spans="1:8" x14ac:dyDescent="0.35">
      <c r="A4" s="3">
        <v>38</v>
      </c>
      <c r="B4" s="3">
        <v>90</v>
      </c>
      <c r="D4" t="s">
        <v>20</v>
      </c>
      <c r="E4" s="23">
        <v>0.05</v>
      </c>
      <c r="G4" t="s">
        <v>62</v>
      </c>
      <c r="H4" s="23">
        <v>10000</v>
      </c>
    </row>
    <row r="5" spans="1:8" x14ac:dyDescent="0.35">
      <c r="A5" s="3">
        <v>60</v>
      </c>
      <c r="B5" s="3">
        <v>11</v>
      </c>
    </row>
    <row r="6" spans="1:8" x14ac:dyDescent="0.35">
      <c r="A6" s="3">
        <v>81</v>
      </c>
      <c r="B6" s="3">
        <v>21</v>
      </c>
      <c r="D6" t="e">
        <f t="array" aca="1" ref="D6:E11" ca="1">BM_TEST(A4:A14,B4:B13,TRUE,E4)</f>
        <v>#NAME?</v>
      </c>
      <c r="E6" s="20" t="e">
        <f ca="1"/>
        <v>#NAME?</v>
      </c>
      <c r="G6" t="e">
        <f t="array" aca="1" ref="G6:H12" ca="1">BM_PTEST(A4:A14,B4:B13,TRUE,10000,E4)</f>
        <v>#NAME?</v>
      </c>
      <c r="H6" s="20" t="e">
        <f ca="1"/>
        <v>#NAME?</v>
      </c>
    </row>
    <row r="7" spans="1:8" x14ac:dyDescent="0.35">
      <c r="A7" s="3">
        <v>82</v>
      </c>
      <c r="B7" s="3">
        <v>98</v>
      </c>
      <c r="D7" t="e">
        <f ca="1"/>
        <v>#NAME?</v>
      </c>
      <c r="E7" s="21" t="e">
        <f ca="1"/>
        <v>#NAME?</v>
      </c>
      <c r="G7" t="e">
        <f ca="1"/>
        <v>#NAME?</v>
      </c>
      <c r="H7" s="21" t="e">
        <f ca="1"/>
        <v>#NAME?</v>
      </c>
    </row>
    <row r="8" spans="1:8" x14ac:dyDescent="0.35">
      <c r="A8" s="3">
        <v>69</v>
      </c>
      <c r="B8" s="3">
        <v>13</v>
      </c>
      <c r="D8" t="e">
        <f ca="1"/>
        <v>#NAME?</v>
      </c>
      <c r="E8" s="21" t="e">
        <f ca="1"/>
        <v>#NAME?</v>
      </c>
      <c r="G8" t="e">
        <f ca="1"/>
        <v>#NAME?</v>
      </c>
      <c r="H8" s="21" t="e">
        <f ca="1"/>
        <v>#NAME?</v>
      </c>
    </row>
    <row r="9" spans="1:8" x14ac:dyDescent="0.35">
      <c r="A9" s="3">
        <v>60</v>
      </c>
      <c r="B9" s="3">
        <v>5</v>
      </c>
      <c r="D9" t="e">
        <f ca="1"/>
        <v>#NAME?</v>
      </c>
      <c r="E9" s="21" t="e">
        <f ca="1"/>
        <v>#NAME?</v>
      </c>
      <c r="G9" t="e">
        <f ca="1"/>
        <v>#NAME?</v>
      </c>
      <c r="H9" s="21" t="e">
        <f ca="1"/>
        <v>#NAME?</v>
      </c>
    </row>
    <row r="10" spans="1:8" x14ac:dyDescent="0.35">
      <c r="A10" s="3">
        <v>62</v>
      </c>
      <c r="B10" s="3">
        <v>21</v>
      </c>
      <c r="D10" t="e">
        <f ca="1"/>
        <v>#NAME?</v>
      </c>
      <c r="E10" s="21" t="e">
        <f ca="1"/>
        <v>#NAME?</v>
      </c>
      <c r="G10" t="e">
        <f ca="1"/>
        <v>#NAME?</v>
      </c>
      <c r="H10" s="21" t="e">
        <f ca="1"/>
        <v>#NAME?</v>
      </c>
    </row>
    <row r="11" spans="1:8" x14ac:dyDescent="0.35">
      <c r="A11" s="3">
        <v>21</v>
      </c>
      <c r="B11" s="3">
        <v>22</v>
      </c>
      <c r="D11" t="e">
        <f ca="1"/>
        <v>#NAME?</v>
      </c>
      <c r="E11" s="22" t="e">
        <f ca="1"/>
        <v>#NAME?</v>
      </c>
      <c r="G11" t="e">
        <f ca="1"/>
        <v>#NAME?</v>
      </c>
      <c r="H11" s="21" t="e">
        <f ca="1"/>
        <v>#NAME?</v>
      </c>
    </row>
    <row r="12" spans="1:8" x14ac:dyDescent="0.35">
      <c r="A12" s="3">
        <v>72</v>
      </c>
      <c r="B12" s="3">
        <v>81</v>
      </c>
      <c r="G12" t="e">
        <f ca="1"/>
        <v>#NAME?</v>
      </c>
      <c r="H12" s="22" t="e">
        <f ca="1"/>
        <v>#NAME?</v>
      </c>
    </row>
    <row r="13" spans="1:8" x14ac:dyDescent="0.35">
      <c r="A13" s="3">
        <v>45</v>
      </c>
      <c r="B13" s="3">
        <v>12</v>
      </c>
    </row>
    <row r="14" spans="1:8" x14ac:dyDescent="0.35">
      <c r="A14" s="2">
        <v>45</v>
      </c>
      <c r="B14" s="2"/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F0F2-B353-4B4F-8C63-FAA255C81F14}">
  <sheetPr codeName="Sheet6"/>
  <dimension ref="A1:L16"/>
  <sheetViews>
    <sheetView workbookViewId="0"/>
  </sheetViews>
  <sheetFormatPr defaultRowHeight="14.5" x14ac:dyDescent="0.35"/>
  <cols>
    <col min="1" max="3" width="7.26953125" customWidth="1"/>
    <col min="4" max="4" width="7.08984375" customWidth="1"/>
    <col min="5" max="6" width="6.26953125" customWidth="1"/>
    <col min="7" max="7" width="6.453125" customWidth="1"/>
  </cols>
  <sheetData>
    <row r="1" spans="1:12" x14ac:dyDescent="0.35">
      <c r="A1" s="2" t="s">
        <v>5</v>
      </c>
      <c r="B1" s="2" t="s">
        <v>71</v>
      </c>
      <c r="C1" s="2" t="s">
        <v>70</v>
      </c>
      <c r="E1" s="4" t="s">
        <v>0</v>
      </c>
      <c r="F1" s="4" t="s">
        <v>1</v>
      </c>
    </row>
    <row r="2" spans="1:12" x14ac:dyDescent="0.35">
      <c r="A2" s="3">
        <v>1</v>
      </c>
      <c r="B2" s="3">
        <v>12</v>
      </c>
      <c r="C2" s="3">
        <v>3</v>
      </c>
      <c r="E2" t="e" cm="1">
        <f t="array" aca="1" ref="E2" ca="1">Freq2RAW(A2:B6)</f>
        <v>#NAME?</v>
      </c>
      <c r="F2" t="e" cm="1">
        <f t="array" aca="1" ref="F2" ca="1">Freq2RAW(A2:A6,C2:C6)</f>
        <v>#NAME?</v>
      </c>
      <c r="H2" t="e" cm="1">
        <f t="array" aca="1" ref="H2" ca="1">BM_TEST(_xlfn.ANCHORARRAY(E2),_xlfn.ANCHORARRAY(F2),TRUE)</f>
        <v>#NAME?</v>
      </c>
      <c r="I2" s="7"/>
      <c r="K2" t="e" cm="1">
        <f t="array" aca="1" ref="K2" ca="1">BM_PTEST(_xlfn.ANCHORARRAY(E2),_xlfn.ANCHORARRAY(F2),TRUE,1000)</f>
        <v>#NAME?</v>
      </c>
      <c r="L2" s="7"/>
    </row>
    <row r="3" spans="1:12" x14ac:dyDescent="0.35">
      <c r="A3" s="3">
        <v>2</v>
      </c>
      <c r="B3" s="3">
        <v>2</v>
      </c>
      <c r="C3" s="3">
        <v>1</v>
      </c>
      <c r="I3" s="8"/>
      <c r="L3" s="8"/>
    </row>
    <row r="4" spans="1:12" x14ac:dyDescent="0.35">
      <c r="A4" s="3">
        <v>3</v>
      </c>
      <c r="B4" s="3"/>
      <c r="C4" s="3">
        <v>4</v>
      </c>
      <c r="I4" s="8"/>
      <c r="L4" s="8"/>
    </row>
    <row r="5" spans="1:12" x14ac:dyDescent="0.35">
      <c r="A5" s="3">
        <v>4</v>
      </c>
      <c r="B5" s="3">
        <v>1</v>
      </c>
      <c r="C5" s="3">
        <v>2</v>
      </c>
      <c r="I5" s="8"/>
      <c r="L5" s="8"/>
    </row>
    <row r="6" spans="1:12" x14ac:dyDescent="0.35">
      <c r="A6" s="2">
        <v>5</v>
      </c>
      <c r="B6" s="2"/>
      <c r="C6" s="2">
        <v>1</v>
      </c>
      <c r="I6" s="8"/>
      <c r="L6" s="8"/>
    </row>
    <row r="7" spans="1:12" x14ac:dyDescent="0.35">
      <c r="I7" s="9"/>
      <c r="L7" s="8"/>
    </row>
    <row r="8" spans="1:12" x14ac:dyDescent="0.35">
      <c r="B8">
        <f>SUMPRODUCT($A2:$A6,B2:B6)/SUM(B2:B6)</f>
        <v>1.3333333333333333</v>
      </c>
      <c r="C8">
        <f>SUMPRODUCT($A2:$A6,C2:C6)/SUM(C2:C6)</f>
        <v>2.7272727272727271</v>
      </c>
      <c r="L8" s="9"/>
    </row>
    <row r="16" spans="1:12" x14ac:dyDescent="0.35">
      <c r="E16" s="10"/>
      <c r="F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BM Test</vt:lpstr>
      <vt:lpstr>Permut</vt:lpstr>
      <vt:lpstr>Analysis</vt:lpstr>
      <vt:lpstr>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2024-05-15T18:57:26Z</dcterms:created>
  <dcterms:modified xsi:type="dcterms:W3CDTF">2024-06-21T17:18:59Z</dcterms:modified>
</cp:coreProperties>
</file>