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1F789803-7CCF-4CF4-B1A7-E5E66123078F}" xr6:coauthVersionLast="47" xr6:coauthVersionMax="47" xr10:uidLastSave="{00000000-0000-0000-0000-000000000000}"/>
  <bookViews>
    <workbookView xWindow="-110" yWindow="-110" windowWidth="19420" windowHeight="10300" xr2:uid="{BFC1D9F0-A00B-42CA-997C-F02CB9A6A30A}"/>
  </bookViews>
  <sheets>
    <sheet name="Title" sheetId="2" r:id="rId1"/>
    <sheet name="Example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M18" i="1" a="1"/>
  <c r="N20" i="1" s="1"/>
  <c r="P10" i="1"/>
  <c r="P9" i="1"/>
  <c r="P8" i="1"/>
  <c r="P6" i="1"/>
  <c r="N6" i="1"/>
  <c r="N8" i="1" s="1"/>
  <c r="P5" i="1"/>
  <c r="P4" i="1"/>
  <c r="T20" i="1"/>
  <c r="U20" i="1" s="1"/>
  <c r="S20" i="1"/>
  <c r="T19" i="1"/>
  <c r="U19" i="1" s="1"/>
  <c r="S19" i="1"/>
  <c r="T18" i="1"/>
  <c r="U18" i="1" s="1"/>
  <c r="S18" i="1"/>
  <c r="T17" i="1"/>
  <c r="U17" i="1" s="1"/>
  <c r="S17" i="1"/>
  <c r="T16" i="1"/>
  <c r="U16" i="1" s="1"/>
  <c r="S16" i="1"/>
  <c r="T15" i="1"/>
  <c r="S15" i="1"/>
  <c r="U15" i="1" s="1"/>
  <c r="T14" i="1"/>
  <c r="U14" i="1" s="1"/>
  <c r="S14" i="1"/>
  <c r="T13" i="1"/>
  <c r="U13" i="1" s="1"/>
  <c r="S13" i="1"/>
  <c r="T12" i="1"/>
  <c r="U12" i="1" s="1"/>
  <c r="S12" i="1"/>
  <c r="T11" i="1"/>
  <c r="U11" i="1" s="1"/>
  <c r="S11" i="1"/>
  <c r="U10" i="1"/>
  <c r="T10" i="1"/>
  <c r="S10" i="1"/>
  <c r="T9" i="1"/>
  <c r="U9" i="1" s="1"/>
  <c r="S9" i="1"/>
  <c r="N5" i="1"/>
  <c r="A5" i="1"/>
  <c r="A6" i="1" s="1"/>
  <c r="N18" i="1" l="1"/>
  <c r="M19" i="1"/>
  <c r="N19" i="1"/>
  <c r="M20" i="1"/>
  <c r="M1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N4" i="1" l="1"/>
  <c r="N9" i="1" s="1"/>
  <c r="N10" i="1" l="1"/>
  <c r="N14" i="1"/>
  <c r="N15" i="1"/>
  <c r="N11" i="1"/>
</calcChain>
</file>

<file path=xl/sharedStrings.xml><?xml version="1.0" encoding="utf-8"?>
<sst xmlns="http://schemas.openxmlformats.org/spreadsheetml/2006/main" count="36" uniqueCount="30">
  <si>
    <t>Cronbach's Alpha - hypothesis testing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</si>
  <si>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</si>
  <si>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</si>
  <si>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</si>
  <si>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</si>
  <si>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</si>
  <si>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</si>
  <si>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</si>
  <si>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</si>
  <si>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</si>
  <si>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</si>
  <si>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</t>
  </si>
  <si>
    <t>k</t>
  </si>
  <si>
    <t>γ</t>
  </si>
  <si>
    <t>α</t>
  </si>
  <si>
    <t>γ0</t>
  </si>
  <si>
    <t>W</t>
  </si>
  <si>
    <t>lower</t>
  </si>
  <si>
    <t>upper</t>
  </si>
  <si>
    <t>width</t>
  </si>
  <si>
    <t>df1</t>
  </si>
  <si>
    <t>df2</t>
  </si>
  <si>
    <t>p-value</t>
  </si>
  <si>
    <t>=1-F.DIST.RT(N8,N9,N10)</t>
  </si>
  <si>
    <t>=1-(1-N6)*F.INV.RT(N13/2,N9,N10)</t>
  </si>
  <si>
    <t>=1-(1-N6)*F.INV.RT(1-N13/2,N9,N10)</t>
  </si>
  <si>
    <t>Real Statistics Using Excel</t>
  </si>
  <si>
    <t>Updated</t>
  </si>
  <si>
    <t>Copyright © 2013 - 2024 Charles Zaiontz</t>
  </si>
  <si>
    <t>Cronbach's Alpha Hypothesis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</si>
</sst>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4" xfId="0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8" xfId="0" applyBorder="1"/>
    <xf numFmtId="0" fontId="2" fillId="0" borderId="7" xfId="0" applyFont="1" applyBorder="1" applyAlignment="1">
      <alignment horizontal="right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quotePrefix="1"/>
    <xf numFmtId="0" fontId="2" fillId="0" borderId="4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9935-8DD7-47FD-BE54-AEC84437199B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26</v>
      </c>
    </row>
    <row r="2" spans="1:13" x14ac:dyDescent="0.35">
      <c r="A2" t="s">
        <v>29</v>
      </c>
    </row>
    <row r="4" spans="1:13" x14ac:dyDescent="0.35">
      <c r="A4" t="s">
        <v>27</v>
      </c>
      <c r="B4" s="29">
        <v>45496</v>
      </c>
    </row>
    <row r="6" spans="1:13" x14ac:dyDescent="0.35">
      <c r="A6" s="30" t="s">
        <v>28</v>
      </c>
    </row>
    <row r="10" spans="1:13" ht="18.5" x14ac:dyDescent="0.45">
      <c r="M10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F9D0-B7CF-4ABA-9159-E3EA9DE7C5B4}">
  <sheetPr codeName="Sheet11"/>
  <dimension ref="A1:U20"/>
  <sheetViews>
    <sheetView workbookViewId="0"/>
  </sheetViews>
  <sheetFormatPr defaultRowHeight="14.5" x14ac:dyDescent="0.35"/>
  <cols>
    <col min="1" max="1" width="6.54296875" customWidth="1"/>
    <col min="2" max="11" width="6" customWidth="1"/>
    <col min="12" max="12" width="5.36328125" customWidth="1"/>
    <col min="14" max="14" width="9.1796875" customWidth="1"/>
    <col min="15" max="15" width="3.453125" customWidth="1"/>
    <col min="16" max="16" width="31.08984375" customWidth="1"/>
  </cols>
  <sheetData>
    <row r="1" spans="1:21" x14ac:dyDescent="0.35">
      <c r="A1" s="1" t="s">
        <v>0</v>
      </c>
    </row>
    <row r="3" spans="1:21" x14ac:dyDescent="0.3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21" x14ac:dyDescent="0.35">
      <c r="A4" s="3">
        <v>1</v>
      </c>
      <c r="B4" s="4">
        <v>3</v>
      </c>
      <c r="C4" s="5">
        <v>2</v>
      </c>
      <c r="D4" s="5">
        <v>4</v>
      </c>
      <c r="E4" s="5">
        <v>1</v>
      </c>
      <c r="F4" s="5">
        <v>4</v>
      </c>
      <c r="G4" s="5">
        <v>5</v>
      </c>
      <c r="H4" s="5">
        <v>1</v>
      </c>
      <c r="I4" s="5">
        <v>4</v>
      </c>
      <c r="J4" s="5">
        <v>3</v>
      </c>
      <c r="K4" s="6">
        <v>2</v>
      </c>
      <c r="M4" s="7" t="s">
        <v>11</v>
      </c>
      <c r="N4" s="8">
        <f>COUNTA(A4:A18)</f>
        <v>15</v>
      </c>
      <c r="P4" t="e">
        <f ca="1">FTEXT(N4)</f>
        <v>#NAME?</v>
      </c>
      <c r="R4" s="2" t="s">
        <v>12</v>
      </c>
      <c r="S4" s="8">
        <v>10</v>
      </c>
    </row>
    <row r="5" spans="1:21" x14ac:dyDescent="0.35">
      <c r="A5" s="3">
        <f t="shared" ref="A5:A18" si="0">A4+1</f>
        <v>2</v>
      </c>
      <c r="B5" s="9">
        <v>5</v>
      </c>
      <c r="C5" s="3">
        <v>4</v>
      </c>
      <c r="D5" s="3">
        <v>6</v>
      </c>
      <c r="E5" s="3">
        <v>3</v>
      </c>
      <c r="F5" s="3">
        <v>5</v>
      </c>
      <c r="G5" s="3">
        <v>1</v>
      </c>
      <c r="H5" s="3">
        <v>2</v>
      </c>
      <c r="I5" s="3">
        <v>5</v>
      </c>
      <c r="J5" s="3">
        <v>5</v>
      </c>
      <c r="K5" s="10">
        <v>5</v>
      </c>
      <c r="M5" t="s">
        <v>12</v>
      </c>
      <c r="N5" s="11">
        <f>COUNTA(B3:K3)</f>
        <v>10</v>
      </c>
      <c r="P5" t="e">
        <f ca="1">FTEXT(N5)</f>
        <v>#NAME?</v>
      </c>
      <c r="R5" s="12" t="s">
        <v>13</v>
      </c>
      <c r="S5" s="11">
        <v>0.7</v>
      </c>
    </row>
    <row r="6" spans="1:21" x14ac:dyDescent="0.35">
      <c r="A6" s="3">
        <f t="shared" si="0"/>
        <v>3</v>
      </c>
      <c r="B6" s="9">
        <v>7</v>
      </c>
      <c r="C6" s="3">
        <v>3</v>
      </c>
      <c r="D6" s="3">
        <v>5</v>
      </c>
      <c r="E6" s="3">
        <v>5</v>
      </c>
      <c r="F6" s="3">
        <v>6</v>
      </c>
      <c r="G6" s="3">
        <v>4</v>
      </c>
      <c r="H6" s="3">
        <v>3</v>
      </c>
      <c r="I6" s="3">
        <v>3</v>
      </c>
      <c r="J6" s="3">
        <v>6</v>
      </c>
      <c r="K6" s="10">
        <v>5</v>
      </c>
      <c r="M6" s="13" t="s">
        <v>13</v>
      </c>
      <c r="N6" s="11" t="e">
        <f ca="1">CRONALPHA(B4:K18)</f>
        <v>#NAME?</v>
      </c>
      <c r="P6" t="e">
        <f ca="1">FTEXT(N6)</f>
        <v>#NAME?</v>
      </c>
      <c r="R6" s="12" t="s">
        <v>14</v>
      </c>
      <c r="S6" s="14">
        <v>0.05</v>
      </c>
    </row>
    <row r="7" spans="1:21" x14ac:dyDescent="0.35">
      <c r="A7" s="3">
        <f t="shared" si="0"/>
        <v>4</v>
      </c>
      <c r="B7" s="9">
        <v>2</v>
      </c>
      <c r="C7" s="3">
        <v>4</v>
      </c>
      <c r="D7" s="3">
        <v>3</v>
      </c>
      <c r="E7" s="3">
        <v>3</v>
      </c>
      <c r="F7" s="3">
        <v>2</v>
      </c>
      <c r="G7" s="3">
        <v>2</v>
      </c>
      <c r="H7" s="3">
        <v>2</v>
      </c>
      <c r="I7" s="3">
        <v>6</v>
      </c>
      <c r="J7" s="3">
        <v>6</v>
      </c>
      <c r="K7" s="10">
        <v>3</v>
      </c>
      <c r="M7" s="13" t="s">
        <v>15</v>
      </c>
      <c r="N7" s="15">
        <v>0.7</v>
      </c>
    </row>
    <row r="8" spans="1:21" x14ac:dyDescent="0.35">
      <c r="A8" s="3">
        <f t="shared" si="0"/>
        <v>5</v>
      </c>
      <c r="B8" s="9">
        <v>6</v>
      </c>
      <c r="C8" s="3">
        <v>5</v>
      </c>
      <c r="D8" s="3">
        <v>6</v>
      </c>
      <c r="E8" s="3">
        <v>5</v>
      </c>
      <c r="F8" s="3">
        <v>4</v>
      </c>
      <c r="G8" s="3">
        <v>4</v>
      </c>
      <c r="H8" s="3">
        <v>4</v>
      </c>
      <c r="I8" s="3">
        <v>6</v>
      </c>
      <c r="J8" s="3">
        <v>7</v>
      </c>
      <c r="K8" s="10">
        <v>5</v>
      </c>
      <c r="M8" s="13" t="s">
        <v>16</v>
      </c>
      <c r="N8" s="15" t="e">
        <f ca="1">(1-N7)/(1-N6)</f>
        <v>#NAME?</v>
      </c>
      <c r="P8" t="e">
        <f ca="1">FTEXT(N8)</f>
        <v>#NAME?</v>
      </c>
      <c r="R8" s="2" t="s">
        <v>11</v>
      </c>
      <c r="S8" s="2" t="s">
        <v>17</v>
      </c>
      <c r="T8" s="2" t="s">
        <v>18</v>
      </c>
      <c r="U8" s="2" t="s">
        <v>19</v>
      </c>
    </row>
    <row r="9" spans="1:21" x14ac:dyDescent="0.35">
      <c r="A9" s="3">
        <f t="shared" si="0"/>
        <v>6</v>
      </c>
      <c r="B9" s="9">
        <v>1</v>
      </c>
      <c r="C9" s="3">
        <v>2</v>
      </c>
      <c r="D9" s="3">
        <v>3</v>
      </c>
      <c r="E9" s="3">
        <v>4</v>
      </c>
      <c r="F9" s="3">
        <v>2</v>
      </c>
      <c r="G9" s="3">
        <v>5</v>
      </c>
      <c r="H9" s="3">
        <v>2</v>
      </c>
      <c r="I9" s="3">
        <v>3</v>
      </c>
      <c r="J9" s="3">
        <v>5</v>
      </c>
      <c r="K9" s="10">
        <v>2</v>
      </c>
      <c r="M9" s="13" t="s">
        <v>20</v>
      </c>
      <c r="N9" s="11">
        <f>N4-1</f>
        <v>14</v>
      </c>
      <c r="P9" t="e">
        <f ca="1">FTEXT(N9)</f>
        <v>#NAME?</v>
      </c>
      <c r="R9" s="2">
        <v>100</v>
      </c>
      <c r="S9" s="16">
        <f t="shared" ref="S9:S20" si="1">1-(1-$S$5)*FINV($S$6/2,R9-1,(R9-1)*($S$4-1))</f>
        <v>0.60407268859110042</v>
      </c>
      <c r="T9" s="17">
        <f t="shared" ref="T9:T20" si="2">1-(1-$S$5)*FINV(1-$S$6/2,R9-1,(R9-1)*($S$4-1))</f>
        <v>0.78053772863687665</v>
      </c>
      <c r="U9" s="18">
        <f t="shared" ref="U9:U20" si="3">T9-S9</f>
        <v>0.17646504004577623</v>
      </c>
    </row>
    <row r="10" spans="1:21" x14ac:dyDescent="0.35">
      <c r="A10" s="3">
        <f t="shared" si="0"/>
        <v>7</v>
      </c>
      <c r="B10" s="9">
        <v>4</v>
      </c>
      <c r="C10" s="3">
        <v>3</v>
      </c>
      <c r="D10" s="3">
        <v>5</v>
      </c>
      <c r="E10" s="3">
        <v>3</v>
      </c>
      <c r="F10" s="3">
        <v>5</v>
      </c>
      <c r="G10" s="3">
        <v>2</v>
      </c>
      <c r="H10" s="3">
        <v>1</v>
      </c>
      <c r="I10" s="3">
        <v>2</v>
      </c>
      <c r="J10" s="3">
        <v>4</v>
      </c>
      <c r="K10" s="10">
        <v>3</v>
      </c>
      <c r="M10" s="13" t="s">
        <v>21</v>
      </c>
      <c r="N10" s="11">
        <f>N9*(N5-1)</f>
        <v>126</v>
      </c>
      <c r="P10" t="e">
        <f ca="1">FTEXT(N10)</f>
        <v>#NAME?</v>
      </c>
      <c r="R10" s="2">
        <v>200</v>
      </c>
      <c r="S10" s="19">
        <f t="shared" si="1"/>
        <v>0.63398968321518223</v>
      </c>
      <c r="T10">
        <f t="shared" si="2"/>
        <v>0.7583569004808548</v>
      </c>
      <c r="U10" s="20">
        <f t="shared" si="3"/>
        <v>0.12436721726567257</v>
      </c>
    </row>
    <row r="11" spans="1:21" x14ac:dyDescent="0.35">
      <c r="A11" s="3">
        <f t="shared" si="0"/>
        <v>8</v>
      </c>
      <c r="B11" s="9">
        <v>2</v>
      </c>
      <c r="C11" s="3">
        <v>4</v>
      </c>
      <c r="D11" s="3">
        <v>4</v>
      </c>
      <c r="E11" s="3">
        <v>3</v>
      </c>
      <c r="F11" s="3">
        <v>7</v>
      </c>
      <c r="G11" s="3">
        <v>2</v>
      </c>
      <c r="H11" s="3">
        <v>2</v>
      </c>
      <c r="I11" s="3">
        <v>4</v>
      </c>
      <c r="J11" s="3">
        <v>6</v>
      </c>
      <c r="K11" s="10">
        <v>5</v>
      </c>
      <c r="M11" s="13" t="s">
        <v>22</v>
      </c>
      <c r="N11" s="14" t="e">
        <f ca="1">1-FDIST(N8,N9,N10)</f>
        <v>#NAME?</v>
      </c>
      <c r="P11" s="21" t="s">
        <v>23</v>
      </c>
      <c r="R11" s="2">
        <v>400</v>
      </c>
      <c r="S11" s="19">
        <f t="shared" si="1"/>
        <v>0.65419367360392711</v>
      </c>
      <c r="T11">
        <f t="shared" si="2"/>
        <v>0.74198988427439727</v>
      </c>
      <c r="U11" s="20">
        <f t="shared" si="3"/>
        <v>8.7796210670470165E-2</v>
      </c>
    </row>
    <row r="12" spans="1:21" x14ac:dyDescent="0.35">
      <c r="A12" s="3">
        <f t="shared" si="0"/>
        <v>9</v>
      </c>
      <c r="B12" s="9">
        <v>6</v>
      </c>
      <c r="C12" s="3">
        <v>5</v>
      </c>
      <c r="D12" s="3">
        <v>5</v>
      </c>
      <c r="E12" s="3">
        <v>5</v>
      </c>
      <c r="F12" s="3">
        <v>1</v>
      </c>
      <c r="G12" s="3">
        <v>6</v>
      </c>
      <c r="H12" s="3">
        <v>5</v>
      </c>
      <c r="I12" s="3">
        <v>2</v>
      </c>
      <c r="J12" s="3">
        <v>3</v>
      </c>
      <c r="K12" s="10">
        <v>2</v>
      </c>
      <c r="R12" s="2">
        <v>800</v>
      </c>
      <c r="S12" s="19">
        <f t="shared" si="1"/>
        <v>0.66803200046630984</v>
      </c>
      <c r="T12">
        <f t="shared" si="2"/>
        <v>0.73006233534019893</v>
      </c>
      <c r="U12" s="20">
        <f t="shared" si="3"/>
        <v>6.2030334873889093E-2</v>
      </c>
    </row>
    <row r="13" spans="1:21" x14ac:dyDescent="0.35">
      <c r="A13" s="3">
        <f t="shared" si="0"/>
        <v>10</v>
      </c>
      <c r="B13" s="9">
        <v>5</v>
      </c>
      <c r="C13" s="3">
        <v>4</v>
      </c>
      <c r="D13" s="3">
        <v>6</v>
      </c>
      <c r="E13" s="3">
        <v>4</v>
      </c>
      <c r="F13" s="3">
        <v>3</v>
      </c>
      <c r="G13" s="3">
        <v>5</v>
      </c>
      <c r="H13" s="3">
        <v>3</v>
      </c>
      <c r="I13" s="3">
        <v>1</v>
      </c>
      <c r="J13" s="3">
        <v>7</v>
      </c>
      <c r="K13" s="10">
        <v>2</v>
      </c>
      <c r="M13" s="13" t="s">
        <v>14</v>
      </c>
      <c r="N13" s="22">
        <v>0.05</v>
      </c>
      <c r="R13" s="2">
        <v>1600</v>
      </c>
      <c r="S13" s="19">
        <f t="shared" si="1"/>
        <v>0.67760185930174988</v>
      </c>
      <c r="T13">
        <f t="shared" si="2"/>
        <v>0.72144594661810646</v>
      </c>
      <c r="U13" s="20">
        <f t="shared" si="3"/>
        <v>4.3844087316356584E-2</v>
      </c>
    </row>
    <row r="14" spans="1:21" x14ac:dyDescent="0.35">
      <c r="A14" s="3">
        <f t="shared" si="0"/>
        <v>11</v>
      </c>
      <c r="B14" s="9">
        <v>4</v>
      </c>
      <c r="C14" s="3">
        <v>3</v>
      </c>
      <c r="D14" s="3">
        <v>5</v>
      </c>
      <c r="E14" s="3">
        <v>2</v>
      </c>
      <c r="F14" s="3">
        <v>5</v>
      </c>
      <c r="G14" s="3">
        <v>3</v>
      </c>
      <c r="H14" s="3">
        <v>2</v>
      </c>
      <c r="I14" s="3">
        <v>3</v>
      </c>
      <c r="J14" s="3">
        <v>4</v>
      </c>
      <c r="K14" s="10">
        <v>1</v>
      </c>
      <c r="M14" s="13" t="s">
        <v>17</v>
      </c>
      <c r="N14" s="11" t="e">
        <f ca="1">1-(1-N6)*FINV(N13/2,N9,N10)</f>
        <v>#NAME?</v>
      </c>
      <c r="P14" s="21" t="s">
        <v>24</v>
      </c>
      <c r="R14" s="2">
        <v>1200</v>
      </c>
      <c r="S14" s="19">
        <f t="shared" si="1"/>
        <v>0.67404820722393355</v>
      </c>
      <c r="T14">
        <f t="shared" si="2"/>
        <v>0.72468191722463593</v>
      </c>
      <c r="U14" s="20">
        <f t="shared" si="3"/>
        <v>5.0633710000702381E-2</v>
      </c>
    </row>
    <row r="15" spans="1:21" x14ac:dyDescent="0.35">
      <c r="A15" s="3">
        <f t="shared" si="0"/>
        <v>12</v>
      </c>
      <c r="B15" s="9">
        <v>4</v>
      </c>
      <c r="C15" s="3">
        <v>2</v>
      </c>
      <c r="D15" s="3">
        <v>3</v>
      </c>
      <c r="E15" s="3">
        <v>2</v>
      </c>
      <c r="F15" s="3">
        <v>5</v>
      </c>
      <c r="G15" s="3">
        <v>3</v>
      </c>
      <c r="H15" s="3">
        <v>4</v>
      </c>
      <c r="I15" s="3">
        <v>2</v>
      </c>
      <c r="J15" s="3">
        <v>3</v>
      </c>
      <c r="K15" s="10">
        <v>4</v>
      </c>
      <c r="M15" s="13" t="s">
        <v>18</v>
      </c>
      <c r="N15" s="14" t="e">
        <f ca="1">1-(1-N6)*FINV(1-N13/2,N9,N10)</f>
        <v>#NAME?</v>
      </c>
      <c r="P15" s="21" t="s">
        <v>25</v>
      </c>
      <c r="R15" s="2">
        <v>1300</v>
      </c>
      <c r="S15" s="19">
        <f t="shared" si="1"/>
        <v>0.67509131915952914</v>
      </c>
      <c r="T15">
        <f t="shared" si="2"/>
        <v>0.72373656854036517</v>
      </c>
      <c r="U15" s="20">
        <f t="shared" si="3"/>
        <v>4.8645249380836031E-2</v>
      </c>
    </row>
    <row r="16" spans="1:21" x14ac:dyDescent="0.35">
      <c r="A16" s="3">
        <f t="shared" si="0"/>
        <v>13</v>
      </c>
      <c r="B16" s="9">
        <v>5</v>
      </c>
      <c r="C16" s="3">
        <v>5</v>
      </c>
      <c r="D16" s="3">
        <v>6</v>
      </c>
      <c r="E16" s="3">
        <v>2</v>
      </c>
      <c r="F16" s="3">
        <v>3</v>
      </c>
      <c r="G16" s="3">
        <v>3</v>
      </c>
      <c r="H16" s="3">
        <v>2</v>
      </c>
      <c r="I16" s="3">
        <v>4</v>
      </c>
      <c r="J16" s="3">
        <v>4</v>
      </c>
      <c r="K16" s="10">
        <v>5</v>
      </c>
      <c r="R16" s="2">
        <v>1250</v>
      </c>
      <c r="S16" s="19">
        <f t="shared" si="1"/>
        <v>0.67458567326570307</v>
      </c>
      <c r="T16">
        <f t="shared" si="2"/>
        <v>0.72419528974964265</v>
      </c>
      <c r="U16" s="20">
        <f t="shared" si="3"/>
        <v>4.9609616483939578E-2</v>
      </c>
    </row>
    <row r="17" spans="1:21" x14ac:dyDescent="0.35">
      <c r="A17" s="3">
        <f t="shared" si="0"/>
        <v>14</v>
      </c>
      <c r="B17" s="9">
        <v>6</v>
      </c>
      <c r="C17" s="3">
        <v>5</v>
      </c>
      <c r="D17" s="3">
        <v>5</v>
      </c>
      <c r="E17" s="3">
        <v>4</v>
      </c>
      <c r="F17" s="3">
        <v>2</v>
      </c>
      <c r="G17" s="3">
        <v>2</v>
      </c>
      <c r="H17" s="3">
        <v>1</v>
      </c>
      <c r="I17" s="3">
        <v>4</v>
      </c>
      <c r="J17" s="3">
        <v>6</v>
      </c>
      <c r="K17" s="10">
        <v>5</v>
      </c>
      <c r="R17" s="2">
        <v>1225</v>
      </c>
      <c r="S17" s="19">
        <f t="shared" si="1"/>
        <v>0.67432112294519242</v>
      </c>
      <c r="T17">
        <f t="shared" si="2"/>
        <v>0.72443494000142317</v>
      </c>
      <c r="U17" s="20">
        <f t="shared" si="3"/>
        <v>5.0113817056230747E-2</v>
      </c>
    </row>
    <row r="18" spans="1:21" x14ac:dyDescent="0.35">
      <c r="A18" s="3">
        <f t="shared" si="0"/>
        <v>15</v>
      </c>
      <c r="B18" s="23">
        <v>4</v>
      </c>
      <c r="C18" s="24">
        <v>3</v>
      </c>
      <c r="D18" s="24">
        <v>5</v>
      </c>
      <c r="E18" s="24">
        <v>5</v>
      </c>
      <c r="F18" s="24">
        <v>3</v>
      </c>
      <c r="G18" s="24">
        <v>1</v>
      </c>
      <c r="H18" s="24">
        <v>3</v>
      </c>
      <c r="I18" s="24">
        <v>2</v>
      </c>
      <c r="J18" s="24">
        <v>3</v>
      </c>
      <c r="K18" s="25">
        <v>4</v>
      </c>
      <c r="M18" t="e">
        <f t="array" aca="1" ref="M18:N20" ca="1">ICC(B4:K18,3,10,TRUE)</f>
        <v>#NAME?</v>
      </c>
      <c r="N18" s="8" t="e">
        <f ca="1"/>
        <v>#NAME?</v>
      </c>
      <c r="P18" t="e">
        <f ca="1">FTEXT(M18)</f>
        <v>#NAME?</v>
      </c>
      <c r="R18" s="2">
        <v>1235</v>
      </c>
      <c r="S18" s="19">
        <f t="shared" si="1"/>
        <v>0.67442792287127618</v>
      </c>
      <c r="T18">
        <f t="shared" si="2"/>
        <v>0.72433822117978575</v>
      </c>
      <c r="U18" s="20">
        <f t="shared" si="3"/>
        <v>4.9910298308509571E-2</v>
      </c>
    </row>
    <row r="19" spans="1:21" x14ac:dyDescent="0.35">
      <c r="M19" t="e">
        <f ca="1"/>
        <v>#NAME?</v>
      </c>
      <c r="N19" s="11" t="e">
        <f ca="1"/>
        <v>#NAME?</v>
      </c>
      <c r="R19" s="2">
        <v>1230</v>
      </c>
      <c r="S19" s="19">
        <f t="shared" si="1"/>
        <v>0.67437468844891946</v>
      </c>
      <c r="T19">
        <f t="shared" si="2"/>
        <v>0.7243864355578189</v>
      </c>
      <c r="U19" s="20">
        <f t="shared" si="3"/>
        <v>5.001174710889944E-2</v>
      </c>
    </row>
    <row r="20" spans="1:21" x14ac:dyDescent="0.35">
      <c r="M20" t="e">
        <f ca="1"/>
        <v>#NAME?</v>
      </c>
      <c r="N20" s="14" t="e">
        <f ca="1"/>
        <v>#NAME?</v>
      </c>
      <c r="R20" s="2">
        <v>1231</v>
      </c>
      <c r="S20" s="26">
        <f t="shared" si="1"/>
        <v>0.67438536171086128</v>
      </c>
      <c r="T20" s="27">
        <f t="shared" si="2"/>
        <v>0.72437676956999852</v>
      </c>
      <c r="U20" s="28">
        <f t="shared" si="3"/>
        <v>4.9991407859137249E-2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2024-07-23T16:54:19Z</dcterms:created>
  <dcterms:modified xsi:type="dcterms:W3CDTF">2024-07-23T16:56:54Z</dcterms:modified>
</cp:coreProperties>
</file>