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4BA9F604-1FC0-48E0-A53C-891004B9FDF1}" xr6:coauthVersionLast="47" xr6:coauthVersionMax="47" xr10:uidLastSave="{00000000-0000-0000-0000-000000000000}"/>
  <bookViews>
    <workbookView xWindow="-110" yWindow="-110" windowWidth="19420" windowHeight="10300" xr2:uid="{BE6D4438-1050-4A53-8824-B2849FB82E61}"/>
  </bookViews>
  <sheets>
    <sheet name="Title" sheetId="2" r:id="rId1"/>
    <sheet name="GoF" sheetId="1" r:id="rId2"/>
  </sheets>
  <externalReferences>
    <externalReference r:id="rId3"/>
  </externalReferences>
  <definedNames>
    <definedName name="r_0">[1]Sheet17!$A$3:$A$264</definedName>
    <definedName name="r_1">[1]Sheet17!$B$3:$B$264</definedName>
    <definedName name="r_2">[1]Sheet17!$C$3:$C$264</definedName>
    <definedName name="r_3">[1]Sheet17!$D$3:$D$264</definedName>
    <definedName name="r_4">[1]Sheet17!$E$3:$E$264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1" l="1"/>
  <c r="L16" i="1"/>
  <c r="N15" i="1"/>
  <c r="L15" i="1"/>
  <c r="D15" i="1"/>
  <c r="B15" i="1"/>
  <c r="N14" i="1"/>
  <c r="L14" i="1"/>
  <c r="D13" i="1"/>
  <c r="N12" i="1"/>
  <c r="G12" i="1"/>
  <c r="B12" i="1"/>
  <c r="B13" i="1" s="1"/>
  <c r="N11" i="1"/>
  <c r="D11" i="1"/>
  <c r="N10" i="1"/>
  <c r="L10" i="1"/>
  <c r="G10" i="1"/>
  <c r="D10" i="1"/>
  <c r="B10" i="1"/>
  <c r="B11" i="1" s="1"/>
  <c r="N9" i="1"/>
  <c r="L9" i="1"/>
  <c r="L12" i="1" s="1"/>
  <c r="N8" i="1"/>
  <c r="L8" i="1"/>
  <c r="L11" i="1" s="1"/>
  <c r="N7" i="1"/>
  <c r="L7" i="1"/>
  <c r="G6" i="1"/>
  <c r="D6" i="1"/>
  <c r="B6" i="1"/>
  <c r="B7" i="1" s="1"/>
</calcChain>
</file>

<file path=xl/sharedStrings.xml><?xml version="1.0" encoding="utf-8"?>
<sst xmlns="http://schemas.openxmlformats.org/spreadsheetml/2006/main" count="47" uniqueCount="34">
  <si>
    <t>Power for Goodness of Fit</t>
  </si>
  <si>
    <t>Sample Size for Independence Test</t>
  </si>
  <si>
    <t>Confidence interval of effect size and power</t>
  </si>
  <si>
    <t>α</t>
  </si>
  <si>
    <t>χ2</t>
  </si>
  <si>
    <t>n</t>
  </si>
  <si>
    <t>rows</t>
  </si>
  <si>
    <t>df</t>
  </si>
  <si>
    <t>k</t>
  </si>
  <si>
    <t>columns</t>
  </si>
  <si>
    <t>=(G4-1)*(G5-1)</t>
  </si>
  <si>
    <t>alpha</t>
  </si>
  <si>
    <t>χ2-crit</t>
  </si>
  <si>
    <t>=CHISQ.INV.RT(B3,B6)</t>
  </si>
  <si>
    <t>w</t>
  </si>
  <si>
    <t>λ</t>
  </si>
  <si>
    <t/>
  </si>
  <si>
    <t>λ lower</t>
  </si>
  <si>
    <t>λ upper</t>
  </si>
  <si>
    <t>1-β</t>
  </si>
  <si>
    <t>=CHISQ_POWER(G7,G9,G6)</t>
  </si>
  <si>
    <t>w lower</t>
  </si>
  <si>
    <t>β</t>
  </si>
  <si>
    <t>=NCHISQ_DIST(B7,B6,B11,TRUE)</t>
  </si>
  <si>
    <t>=CHISQ_SIZE(G7,G6)</t>
  </si>
  <si>
    <t>w upper</t>
  </si>
  <si>
    <r>
      <t>1-</t>
    </r>
    <r>
      <rPr>
        <sz val="11"/>
        <color theme="1"/>
        <rFont val="Calibri"/>
        <family val="2"/>
      </rPr>
      <t>β</t>
    </r>
  </si>
  <si>
    <t>suppl</t>
  </si>
  <si>
    <r>
      <t>1-</t>
    </r>
    <r>
      <rPr>
        <sz val="11"/>
        <color theme="1"/>
        <rFont val="Calibri"/>
        <family val="2"/>
      </rPr>
      <t>β lower</t>
    </r>
  </si>
  <si>
    <r>
      <t>1-</t>
    </r>
    <r>
      <rPr>
        <sz val="11"/>
        <color theme="1"/>
        <rFont val="Calibri"/>
        <family val="2"/>
      </rPr>
      <t>β upper</t>
    </r>
  </si>
  <si>
    <t>Real Statistics Using Excel</t>
  </si>
  <si>
    <t>Updated</t>
  </si>
  <si>
    <t>Copyright © 2013 - 2024 Charles Zaiontz</t>
  </si>
  <si>
    <t>Power of Chi-square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</si>
</sst>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0" borderId="0" xfId="0" applyAlignment="1">
      <alignment horizontal="left"/>
    </xf>
    <xf numFmtId="0" fontId="0" fillId="0" borderId="0" xfId="0" quotePrefix="1"/>
    <xf numFmtId="0" fontId="0" fillId="0" borderId="3" xfId="0" applyBorder="1"/>
    <xf numFmtId="0" fontId="2" fillId="0" borderId="0" xfId="0" applyFont="1" applyAlignment="1">
      <alignment horizontal="left"/>
    </xf>
    <xf numFmtId="2" fontId="0" fillId="0" borderId="3" xfId="0" applyNumberFormat="1" applyBorder="1"/>
    <xf numFmtId="0" fontId="0" fillId="0" borderId="4" xfId="0" applyBorder="1"/>
    <xf numFmtId="15" fontId="0" fillId="0" borderId="0" xfId="0" applyNumberForma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D26B7-9D17-4AD9-AFCF-378391FCDB69}">
  <dimension ref="A1:M10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13" x14ac:dyDescent="0.35">
      <c r="A1" t="s">
        <v>30</v>
      </c>
    </row>
    <row r="2" spans="1:13" x14ac:dyDescent="0.35">
      <c r="A2" t="s">
        <v>33</v>
      </c>
    </row>
    <row r="4" spans="1:13" x14ac:dyDescent="0.35">
      <c r="A4" t="s">
        <v>31</v>
      </c>
      <c r="B4" s="11">
        <v>45479</v>
      </c>
    </row>
    <row r="6" spans="1:13" x14ac:dyDescent="0.35">
      <c r="A6" s="12" t="s">
        <v>32</v>
      </c>
    </row>
    <row r="10" spans="1:13" ht="18.5" x14ac:dyDescent="0.45">
      <c r="M10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F158F-1AC1-4FB5-87C3-CB685851140D}">
  <dimension ref="A1:N23"/>
  <sheetViews>
    <sheetView workbookViewId="0"/>
  </sheetViews>
  <sheetFormatPr defaultRowHeight="14.5" x14ac:dyDescent="0.35"/>
  <cols>
    <col min="3" max="3" width="3.81640625" customWidth="1"/>
    <col min="4" max="4" width="28.81640625" customWidth="1"/>
    <col min="7" max="7" width="11" bestFit="1" customWidth="1"/>
    <col min="8" max="8" width="4.1796875" customWidth="1"/>
    <col min="9" max="9" width="27" customWidth="1"/>
    <col min="11" max="11" width="11.26953125" customWidth="1"/>
    <col min="12" max="12" width="12" bestFit="1" customWidth="1"/>
    <col min="13" max="13" width="3.1796875" customWidth="1"/>
    <col min="14" max="14" width="27.26953125" customWidth="1"/>
  </cols>
  <sheetData>
    <row r="1" spans="1:14" x14ac:dyDescent="0.35">
      <c r="A1" s="1" t="s">
        <v>0</v>
      </c>
      <c r="F1" s="1" t="s">
        <v>1</v>
      </c>
      <c r="K1" s="1" t="s">
        <v>2</v>
      </c>
    </row>
    <row r="2" spans="1:14" x14ac:dyDescent="0.35">
      <c r="A2" s="1"/>
    </row>
    <row r="3" spans="1:14" x14ac:dyDescent="0.35">
      <c r="A3" t="s">
        <v>3</v>
      </c>
      <c r="B3" s="2">
        <v>0.05</v>
      </c>
      <c r="F3" t="s">
        <v>3</v>
      </c>
      <c r="G3" s="2">
        <v>0.05</v>
      </c>
      <c r="K3" s="3" t="s">
        <v>4</v>
      </c>
      <c r="L3" s="2">
        <v>30</v>
      </c>
    </row>
    <row r="4" spans="1:14" x14ac:dyDescent="0.35">
      <c r="A4" t="s">
        <v>5</v>
      </c>
      <c r="B4" s="4">
        <v>55</v>
      </c>
      <c r="F4" t="s">
        <v>6</v>
      </c>
      <c r="G4" s="4">
        <v>3</v>
      </c>
      <c r="K4" s="5" t="s">
        <v>7</v>
      </c>
      <c r="L4" s="4">
        <v>4</v>
      </c>
    </row>
    <row r="5" spans="1:14" x14ac:dyDescent="0.35">
      <c r="A5" t="s">
        <v>8</v>
      </c>
      <c r="B5" s="4">
        <v>8</v>
      </c>
      <c r="F5" t="s">
        <v>9</v>
      </c>
      <c r="G5" s="4">
        <v>3</v>
      </c>
      <c r="K5" t="s">
        <v>5</v>
      </c>
      <c r="L5" s="4">
        <v>500</v>
      </c>
    </row>
    <row r="6" spans="1:14" x14ac:dyDescent="0.35">
      <c r="A6" t="s">
        <v>7</v>
      </c>
      <c r="B6" s="4">
        <f>B5-1</f>
        <v>7</v>
      </c>
      <c r="D6" t="e">
        <f ca="1">FTEXT(B6)</f>
        <v>#NAME?</v>
      </c>
      <c r="F6" t="s">
        <v>7</v>
      </c>
      <c r="G6" s="4">
        <f>(G4-1)*(G5-1)</f>
        <v>4</v>
      </c>
      <c r="I6" s="6" t="s">
        <v>10</v>
      </c>
      <c r="K6" t="s">
        <v>11</v>
      </c>
      <c r="L6" s="2">
        <v>0.05</v>
      </c>
    </row>
    <row r="7" spans="1:14" x14ac:dyDescent="0.35">
      <c r="A7" s="3" t="s">
        <v>12</v>
      </c>
      <c r="B7" s="7">
        <f>CHIINV(B3,B6)</f>
        <v>14.067140449340167</v>
      </c>
      <c r="D7" s="6" t="s">
        <v>13</v>
      </c>
      <c r="F7" s="3" t="s">
        <v>14</v>
      </c>
      <c r="G7" s="7">
        <v>0.3</v>
      </c>
      <c r="K7" s="8" t="s">
        <v>15</v>
      </c>
      <c r="L7" s="4">
        <f>L3</f>
        <v>30</v>
      </c>
      <c r="N7" t="e">
        <f t="shared" ref="N7:N12" ca="1" si="0">FTEXT(L7)</f>
        <v>#NAME?</v>
      </c>
    </row>
    <row r="8" spans="1:14" x14ac:dyDescent="0.35">
      <c r="D8" t="s">
        <v>16</v>
      </c>
      <c r="K8" s="8" t="s">
        <v>17</v>
      </c>
      <c r="L8" s="4" t="e">
        <f ca="1">NCHISQ_NCP(1-L6/2,L4,L3)</f>
        <v>#NAME?</v>
      </c>
      <c r="N8" t="e">
        <f t="shared" ca="1" si="0"/>
        <v>#NAME?</v>
      </c>
    </row>
    <row r="9" spans="1:14" x14ac:dyDescent="0.35">
      <c r="A9" s="3" t="s">
        <v>4</v>
      </c>
      <c r="B9" s="2">
        <v>3.6372244053728013</v>
      </c>
      <c r="F9" s="3" t="s">
        <v>5</v>
      </c>
      <c r="G9" s="2">
        <v>132.60310836704829</v>
      </c>
      <c r="K9" s="8" t="s">
        <v>18</v>
      </c>
      <c r="L9" s="7" t="e">
        <f ca="1">NCHISQ_NCP(L6/2,L4,L3)</f>
        <v>#NAME?</v>
      </c>
      <c r="N9" t="e">
        <f t="shared" ca="1" si="0"/>
        <v>#NAME?</v>
      </c>
    </row>
    <row r="10" spans="1:14" x14ac:dyDescent="0.35">
      <c r="A10" s="3" t="s">
        <v>14</v>
      </c>
      <c r="B10" s="4">
        <f>SQRT(B9/B4)</f>
        <v>0.25716016959272681</v>
      </c>
      <c r="D10" t="e">
        <f ca="1">FTEXT(B10)</f>
        <v>#NAME?</v>
      </c>
      <c r="F10" s="3" t="s">
        <v>19</v>
      </c>
      <c r="G10" s="9" t="e">
        <f ca="1">CHISQ_POWER(G7,G9,G6)</f>
        <v>#NAME?</v>
      </c>
      <c r="I10" s="6" t="s">
        <v>20</v>
      </c>
      <c r="K10" s="8" t="s">
        <v>14</v>
      </c>
      <c r="L10" s="2">
        <f>SQRT(L7/L5)</f>
        <v>0.2449489742783178</v>
      </c>
      <c r="N10" t="e">
        <f t="shared" ca="1" si="0"/>
        <v>#NAME?</v>
      </c>
    </row>
    <row r="11" spans="1:14" x14ac:dyDescent="0.35">
      <c r="A11" s="3" t="s">
        <v>15</v>
      </c>
      <c r="B11" s="4">
        <f>B10^2*B4</f>
        <v>3.6372244053728005</v>
      </c>
      <c r="D11" t="e">
        <f ca="1">FTEXT(B11)</f>
        <v>#NAME?</v>
      </c>
      <c r="K11" s="8" t="s">
        <v>21</v>
      </c>
      <c r="L11" s="4" t="e">
        <f ca="1">SQRT(L8/L5)</f>
        <v>#NAME?</v>
      </c>
      <c r="N11" t="e">
        <f t="shared" ca="1" si="0"/>
        <v>#NAME?</v>
      </c>
    </row>
    <row r="12" spans="1:14" x14ac:dyDescent="0.35">
      <c r="A12" s="3" t="s">
        <v>22</v>
      </c>
      <c r="B12" s="4" t="e">
        <f ca="1">NCHISQ_DIST(B7,B6,B11,TRUE)</f>
        <v>#NAME?</v>
      </c>
      <c r="D12" s="6" t="s">
        <v>23</v>
      </c>
      <c r="F12" t="s">
        <v>5</v>
      </c>
      <c r="G12" s="10" t="e">
        <f ca="1">CHISQ_SIZE(G7,G6)</f>
        <v>#NAME?</v>
      </c>
      <c r="I12" s="6" t="s">
        <v>24</v>
      </c>
      <c r="K12" s="8" t="s">
        <v>25</v>
      </c>
      <c r="L12" s="7" t="e">
        <f ca="1">SQRT(L9/L5)</f>
        <v>#NAME?</v>
      </c>
      <c r="N12" t="e">
        <f t="shared" ca="1" si="0"/>
        <v>#NAME?</v>
      </c>
    </row>
    <row r="13" spans="1:14" x14ac:dyDescent="0.35">
      <c r="A13" s="3" t="s">
        <v>19</v>
      </c>
      <c r="B13" s="7" t="e">
        <f ca="1">1-B12</f>
        <v>#NAME?</v>
      </c>
      <c r="D13" t="e">
        <f ca="1">FTEXT(B13)</f>
        <v>#NAME?</v>
      </c>
      <c r="K13" s="8" t="s">
        <v>3</v>
      </c>
      <c r="L13" s="4">
        <v>0.05</v>
      </c>
    </row>
    <row r="14" spans="1:14" x14ac:dyDescent="0.35">
      <c r="A14" s="1"/>
      <c r="D14" t="s">
        <v>16</v>
      </c>
      <c r="K14" t="s">
        <v>26</v>
      </c>
      <c r="L14" s="4" t="e">
        <f ca="1">CHISQ_POWER(L10,L5,L4,L13)</f>
        <v>#NAME?</v>
      </c>
      <c r="N14" t="e">
        <f ca="1">FTEXT(L14)</f>
        <v>#NAME?</v>
      </c>
    </row>
    <row r="15" spans="1:14" x14ac:dyDescent="0.35">
      <c r="A15" t="s">
        <v>27</v>
      </c>
      <c r="B15" s="10" t="e">
        <f ca="1">CHISQ_POWER(B10,B4,B6)</f>
        <v>#NAME?</v>
      </c>
      <c r="D15" t="e">
        <f ca="1">FTEXT(B15)</f>
        <v>#NAME?</v>
      </c>
      <c r="K15" t="s">
        <v>28</v>
      </c>
      <c r="L15" s="4" t="e">
        <f ca="1">CHISQ_POWER(L11,L5,L4,L13)</f>
        <v>#NAME?</v>
      </c>
      <c r="N15" t="e">
        <f ca="1">FTEXT(L15)</f>
        <v>#NAME?</v>
      </c>
    </row>
    <row r="16" spans="1:14" x14ac:dyDescent="0.35">
      <c r="A16" s="1"/>
      <c r="F16" s="1"/>
      <c r="K16" t="s">
        <v>29</v>
      </c>
      <c r="L16" s="7" t="e">
        <f ca="1">CHISQ_POWER(L12,L5,L4,L13)</f>
        <v>#NAME?</v>
      </c>
      <c r="N16" t="e">
        <f ca="1">FTEXT(L16)</f>
        <v>#NAME?</v>
      </c>
    </row>
    <row r="17" spans="1:1" x14ac:dyDescent="0.35">
      <c r="A17" s="1"/>
    </row>
    <row r="18" spans="1:1" x14ac:dyDescent="0.35">
      <c r="A18" s="1"/>
    </row>
    <row r="19" spans="1:1" x14ac:dyDescent="0.35">
      <c r="A19" s="1"/>
    </row>
    <row r="20" spans="1:1" x14ac:dyDescent="0.35">
      <c r="A20" s="1"/>
    </row>
    <row r="21" spans="1:1" x14ac:dyDescent="0.35">
      <c r="A21" s="1"/>
    </row>
    <row r="22" spans="1:1" x14ac:dyDescent="0.35">
      <c r="A22" s="1"/>
    </row>
    <row r="23" spans="1:1" x14ac:dyDescent="0.35">
      <c r="A2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GoF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2024-07-06T12:33:30Z</dcterms:created>
  <dcterms:modified xsi:type="dcterms:W3CDTF">2024-07-06T12:37:35Z</dcterms:modified>
</cp:coreProperties>
</file>