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14_{91AB1574-91BF-405C-BF93-13727B6528FC}" xr6:coauthVersionLast="47" xr6:coauthVersionMax="47" xr10:uidLastSave="{00000000-0000-0000-0000-000000000000}"/>
  <bookViews>
    <workbookView xWindow="-110" yWindow="-110" windowWidth="19420" windowHeight="10300" xr2:uid="{B5110CC3-3194-4D95-AD4F-38F860AB177C}"/>
  </bookViews>
  <sheets>
    <sheet name="Title" sheetId="2" r:id="rId1"/>
    <sheet name="Example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23" i="1" l="1"/>
  <c r="U22" i="1"/>
  <c r="U21" i="1"/>
  <c r="U20" i="1"/>
  <c r="O19" i="1" a="1"/>
  <c r="P19" i="1" s="1"/>
  <c r="L63" i="1"/>
  <c r="K63" i="1"/>
  <c r="L62" i="1"/>
  <c r="L61" i="1"/>
  <c r="L60" i="1"/>
  <c r="K60" i="1"/>
  <c r="L59" i="1"/>
  <c r="L58" i="1"/>
  <c r="K58" i="1"/>
  <c r="L57" i="1"/>
  <c r="K57" i="1"/>
  <c r="L56" i="1"/>
  <c r="L55" i="1"/>
  <c r="L54" i="1"/>
  <c r="L53" i="1"/>
  <c r="K53" i="1"/>
  <c r="L52" i="1"/>
  <c r="L51" i="1"/>
  <c r="K51" i="1"/>
  <c r="L50" i="1"/>
  <c r="K50" i="1"/>
  <c r="L49" i="1"/>
  <c r="L48" i="1"/>
  <c r="L47" i="1"/>
  <c r="L46" i="1"/>
  <c r="K46" i="1"/>
  <c r="L45" i="1"/>
  <c r="K45" i="1"/>
  <c r="L44" i="1"/>
  <c r="L43" i="1"/>
  <c r="L42" i="1"/>
  <c r="L41" i="1"/>
  <c r="L40" i="1"/>
  <c r="K40" i="1"/>
  <c r="L39" i="1"/>
  <c r="L38" i="1"/>
  <c r="K38" i="1"/>
  <c r="L37" i="1"/>
  <c r="L36" i="1"/>
  <c r="L35" i="1"/>
  <c r="L34" i="1"/>
  <c r="L33" i="1"/>
  <c r="K33" i="1"/>
  <c r="L32" i="1"/>
  <c r="K32" i="1"/>
  <c r="L31" i="1"/>
  <c r="L30" i="1"/>
  <c r="K30" i="1"/>
  <c r="L29" i="1"/>
  <c r="L28" i="1"/>
  <c r="K28" i="1"/>
  <c r="L27" i="1"/>
  <c r="K27" i="1"/>
  <c r="L26" i="1"/>
  <c r="K26" i="1"/>
  <c r="L25" i="1"/>
  <c r="L24" i="1"/>
  <c r="L23" i="1"/>
  <c r="K23" i="1"/>
  <c r="L22" i="1"/>
  <c r="L21" i="1"/>
  <c r="K21" i="1"/>
  <c r="N20" i="1" a="1"/>
  <c r="N23" i="1" s="1"/>
  <c r="L20" i="1"/>
  <c r="K20" i="1"/>
  <c r="L19" i="1"/>
  <c r="L18" i="1"/>
  <c r="F18" i="1"/>
  <c r="K48" i="1" s="1"/>
  <c r="L17" i="1"/>
  <c r="F17" i="1"/>
  <c r="L16" i="1"/>
  <c r="F16" i="1"/>
  <c r="K61" i="1" s="1"/>
  <c r="L15" i="1"/>
  <c r="K15" i="1"/>
  <c r="F15" i="1"/>
  <c r="L14" i="1"/>
  <c r="F14" i="1"/>
  <c r="L13" i="1"/>
  <c r="F13" i="1"/>
  <c r="K43" i="1" s="1"/>
  <c r="L12" i="1"/>
  <c r="F12" i="1"/>
  <c r="K42" i="1" s="1"/>
  <c r="L11" i="1"/>
  <c r="F11" i="1"/>
  <c r="A11" i="1"/>
  <c r="A12" i="1" s="1"/>
  <c r="A13" i="1" s="1"/>
  <c r="A14" i="1" s="1"/>
  <c r="A15" i="1" s="1"/>
  <c r="A16" i="1" s="1"/>
  <c r="A17" i="1" s="1"/>
  <c r="A18" i="1" s="1"/>
  <c r="L10" i="1"/>
  <c r="F10" i="1"/>
  <c r="K55" i="1" s="1"/>
  <c r="L9" i="1"/>
  <c r="F9" i="1"/>
  <c r="K54" i="1" s="1"/>
  <c r="L8" i="1"/>
  <c r="F8" i="1"/>
  <c r="K8" i="1" s="1"/>
  <c r="L7" i="1"/>
  <c r="F7" i="1"/>
  <c r="K37" i="1" s="1"/>
  <c r="L6" i="1"/>
  <c r="F6" i="1"/>
  <c r="K6" i="1" s="1"/>
  <c r="L5" i="1"/>
  <c r="F5" i="1"/>
  <c r="K35" i="1" s="1"/>
  <c r="A5" i="1"/>
  <c r="A6" i="1" s="1"/>
  <c r="A7" i="1" s="1"/>
  <c r="A8" i="1" s="1"/>
  <c r="A9" i="1" s="1"/>
  <c r="A10" i="1" s="1"/>
  <c r="L4" i="1"/>
  <c r="F4" i="1"/>
  <c r="O20" i="1" l="1"/>
  <c r="P20" i="1"/>
  <c r="Q20" i="1" s="1"/>
  <c r="O21" i="1"/>
  <c r="P21" i="1"/>
  <c r="O22" i="1"/>
  <c r="P22" i="1"/>
  <c r="O23" i="1"/>
  <c r="P23" i="1"/>
  <c r="O19" i="1"/>
  <c r="P14" i="1" s="1"/>
  <c r="Q14" i="1" s="1"/>
  <c r="K59" i="1"/>
  <c r="K29" i="1"/>
  <c r="K14" i="1"/>
  <c r="K47" i="1"/>
  <c r="K62" i="1"/>
  <c r="O10" i="1"/>
  <c r="K41" i="1"/>
  <c r="K11" i="1"/>
  <c r="K44" i="1"/>
  <c r="K49" i="1"/>
  <c r="K19" i="1"/>
  <c r="K34" i="1"/>
  <c r="K4" i="1"/>
  <c r="O14" i="1" s="1"/>
  <c r="K17" i="1"/>
  <c r="K56" i="1"/>
  <c r="N20" i="1"/>
  <c r="K39" i="1"/>
  <c r="K7" i="1"/>
  <c r="K9" i="1"/>
  <c r="N21" i="1"/>
  <c r="K18" i="1"/>
  <c r="N22" i="1"/>
  <c r="K52" i="1"/>
  <c r="K5" i="1"/>
  <c r="K12" i="1"/>
  <c r="K16" i="1"/>
  <c r="K22" i="1"/>
  <c r="K10" i="1"/>
  <c r="K24" i="1"/>
  <c r="K36" i="1"/>
  <c r="K13" i="1"/>
  <c r="P16" i="1"/>
  <c r="K25" i="1"/>
  <c r="K31" i="1"/>
  <c r="Q23" i="1" l="1"/>
  <c r="Q21" i="1"/>
  <c r="Q22" i="1"/>
  <c r="R22" i="1" s="1"/>
  <c r="P15" i="1"/>
  <c r="R8" i="1" s="1"/>
  <c r="O7" i="1"/>
  <c r="Q19" i="1"/>
  <c r="O16" i="1"/>
  <c r="O15" i="1" s="1"/>
  <c r="R6" i="1" l="1"/>
  <c r="R7" i="1" s="1"/>
  <c r="T22" i="1"/>
  <c r="T21" i="1"/>
  <c r="S23" i="1"/>
  <c r="S22" i="1"/>
  <c r="T23" i="1"/>
  <c r="T20" i="1"/>
  <c r="S20" i="1"/>
  <c r="S21" i="1"/>
  <c r="R23" i="1"/>
  <c r="R19" i="1"/>
  <c r="T19" i="1"/>
  <c r="O6" i="1"/>
  <c r="O8" i="1"/>
  <c r="R20" i="1"/>
  <c r="R21" i="1"/>
  <c r="S19" i="1"/>
  <c r="Q15" i="1"/>
  <c r="O9" i="1" l="1"/>
  <c r="R14" i="1"/>
  <c r="S14" i="1" s="1"/>
  <c r="T14" i="1" s="1"/>
</calcChain>
</file>

<file path=xl/sharedStrings.xml><?xml version="1.0" encoding="utf-8"?>
<sst xmlns="http://schemas.openxmlformats.org/spreadsheetml/2006/main" count="44" uniqueCount="43">
  <si>
    <t>Repeated Measures ANOVA using Regression</t>
  </si>
  <si>
    <t>Subject</t>
  </si>
  <si>
    <t>Before</t>
  </si>
  <si>
    <t>1 week</t>
  </si>
  <si>
    <t>2 weeks</t>
  </si>
  <si>
    <t>3 weeks</t>
  </si>
  <si>
    <t>t1</t>
  </si>
  <si>
    <t>t2</t>
  </si>
  <si>
    <t>t3</t>
  </si>
  <si>
    <t>x</t>
  </si>
  <si>
    <t>y</t>
  </si>
  <si>
    <t>Regression Analysis</t>
  </si>
  <si>
    <t>OVERALL FIT</t>
  </si>
  <si>
    <t>Multiple R</t>
  </si>
  <si>
    <t>AIC</t>
  </si>
  <si>
    <t>R Square</t>
  </si>
  <si>
    <t>AICc</t>
  </si>
  <si>
    <t>Adjusted R Square</t>
  </si>
  <si>
    <t>SBC</t>
  </si>
  <si>
    <t>Standard Error</t>
  </si>
  <si>
    <t>Observations</t>
  </si>
  <si>
    <t>ANOVA</t>
  </si>
  <si>
    <t>Alpha</t>
  </si>
  <si>
    <t>df</t>
  </si>
  <si>
    <t>SS</t>
  </si>
  <si>
    <t>MS</t>
  </si>
  <si>
    <t>F</t>
  </si>
  <si>
    <t>p-value</t>
  </si>
  <si>
    <t>sig</t>
  </si>
  <si>
    <t>Regression</t>
  </si>
  <si>
    <t>Residual</t>
  </si>
  <si>
    <t>Total</t>
  </si>
  <si>
    <t>coeff</t>
  </si>
  <si>
    <t>std err</t>
  </si>
  <si>
    <t>t stat</t>
  </si>
  <si>
    <t>lower</t>
  </si>
  <si>
    <t>upper</t>
  </si>
  <si>
    <t>vif</t>
  </si>
  <si>
    <t>Intercept</t>
  </si>
  <si>
    <t>Real Statistics Using Excel</t>
  </si>
  <si>
    <t>Updated</t>
  </si>
  <si>
    <t>Copyright © 2013 - 2024 Charles Zaiontz</t>
  </si>
  <si>
    <t>Simple Repeated Measures ANOVA using Regression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</si>
</sst>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/>
    <xf numFmtId="0" fontId="0" fillId="0" borderId="3" xfId="0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7" xfId="0" applyBorder="1"/>
    <xf numFmtId="0" fontId="0" fillId="0" borderId="9" xfId="0" applyBorder="1"/>
    <xf numFmtId="0" fontId="0" fillId="0" borderId="10" xfId="0" applyBorder="1"/>
    <xf numFmtId="0" fontId="2" fillId="0" borderId="11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6" xfId="0" applyBorder="1"/>
    <xf numFmtId="15" fontId="0" fillId="0" borderId="0" xfId="0" applyNumberFormat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3054D-0D84-4D8C-A14F-1EAB242AB69C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39</v>
      </c>
    </row>
    <row r="2" spans="1:13" x14ac:dyDescent="0.35">
      <c r="A2" t="s">
        <v>42</v>
      </c>
    </row>
    <row r="4" spans="1:13" x14ac:dyDescent="0.35">
      <c r="A4" t="s">
        <v>40</v>
      </c>
      <c r="B4" s="24">
        <v>45483</v>
      </c>
    </row>
    <row r="6" spans="1:13" x14ac:dyDescent="0.35">
      <c r="A6" s="25" t="s">
        <v>41</v>
      </c>
    </row>
    <row r="10" spans="1:13" ht="18.5" x14ac:dyDescent="0.45">
      <c r="M10" s="2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BE394E-F3A9-4B23-AD01-26BE1C60D73A}">
  <sheetPr codeName="Sheet25"/>
  <dimension ref="A1:U63"/>
  <sheetViews>
    <sheetView workbookViewId="0"/>
  </sheetViews>
  <sheetFormatPr defaultRowHeight="14.5" x14ac:dyDescent="0.35"/>
  <cols>
    <col min="14" max="14" width="17.453125" customWidth="1"/>
    <col min="21" max="21" width="7.08984375" customWidth="1"/>
  </cols>
  <sheetData>
    <row r="1" spans="1:20" x14ac:dyDescent="0.35">
      <c r="A1" s="1" t="s">
        <v>0</v>
      </c>
    </row>
    <row r="3" spans="1:20" x14ac:dyDescent="0.35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H3" s="2" t="s">
        <v>6</v>
      </c>
      <c r="I3" s="2" t="s">
        <v>7</v>
      </c>
      <c r="J3" s="2" t="s">
        <v>8</v>
      </c>
      <c r="K3" s="3" t="s">
        <v>9</v>
      </c>
      <c r="L3" s="3" t="s">
        <v>10</v>
      </c>
      <c r="N3" t="s">
        <v>11</v>
      </c>
    </row>
    <row r="4" spans="1:20" x14ac:dyDescent="0.35">
      <c r="A4" s="2">
        <v>1</v>
      </c>
      <c r="B4" s="4">
        <v>16</v>
      </c>
      <c r="C4" s="5">
        <v>22</v>
      </c>
      <c r="D4" s="5">
        <v>23</v>
      </c>
      <c r="E4" s="6">
        <v>25</v>
      </c>
      <c r="F4">
        <f>SUM(B4:E4)</f>
        <v>86</v>
      </c>
      <c r="H4" s="7">
        <v>1</v>
      </c>
      <c r="I4" s="8">
        <v>0</v>
      </c>
      <c r="J4" s="8">
        <v>0</v>
      </c>
      <c r="K4" s="9">
        <f>F4</f>
        <v>86</v>
      </c>
      <c r="L4" s="10">
        <f>B4</f>
        <v>16</v>
      </c>
    </row>
    <row r="5" spans="1:20" ht="15" thickBot="1" x14ac:dyDescent="0.4">
      <c r="A5" s="2">
        <f>A4+1</f>
        <v>2</v>
      </c>
      <c r="B5" s="11">
        <v>12</v>
      </c>
      <c r="C5" s="2">
        <v>18</v>
      </c>
      <c r="D5" s="2">
        <v>24</v>
      </c>
      <c r="E5" s="12">
        <v>29</v>
      </c>
      <c r="F5">
        <f t="shared" ref="F5:F18" si="0">SUM(B5:E5)</f>
        <v>83</v>
      </c>
      <c r="H5" s="13">
        <v>1</v>
      </c>
      <c r="I5" s="2">
        <v>0</v>
      </c>
      <c r="J5" s="2">
        <v>0</v>
      </c>
      <c r="K5">
        <f t="shared" ref="K5:K18" si="1">F5</f>
        <v>83</v>
      </c>
      <c r="L5" s="14">
        <f t="shared" ref="L5:L18" si="2">B5</f>
        <v>12</v>
      </c>
      <c r="N5" s="15" t="s">
        <v>12</v>
      </c>
      <c r="O5" s="15"/>
      <c r="Q5" s="15"/>
      <c r="R5" s="15"/>
    </row>
    <row r="6" spans="1:20" ht="15" thickTop="1" x14ac:dyDescent="0.35">
      <c r="A6" s="2">
        <f t="shared" ref="A6:A18" si="3">A5+1</f>
        <v>3</v>
      </c>
      <c r="B6" s="11">
        <v>23</v>
      </c>
      <c r="C6" s="2">
        <v>24</v>
      </c>
      <c r="D6" s="2">
        <v>26</v>
      </c>
      <c r="E6" s="12">
        <v>27</v>
      </c>
      <c r="F6">
        <f t="shared" si="0"/>
        <v>100</v>
      </c>
      <c r="H6" s="13">
        <v>1</v>
      </c>
      <c r="I6" s="2">
        <v>0</v>
      </c>
      <c r="J6" s="2">
        <v>0</v>
      </c>
      <c r="K6">
        <f t="shared" si="1"/>
        <v>100</v>
      </c>
      <c r="L6" s="14">
        <f t="shared" si="2"/>
        <v>23</v>
      </c>
      <c r="N6" t="s">
        <v>13</v>
      </c>
      <c r="O6" t="e">
        <f ca="1">SQRT(O7)</f>
        <v>#NAME?</v>
      </c>
      <c r="Q6" t="s">
        <v>14</v>
      </c>
      <c r="R6" t="e">
        <f ca="1">O10*LN(P15/O10)+2*(O14+1)</f>
        <v>#NAME?</v>
      </c>
    </row>
    <row r="7" spans="1:20" x14ac:dyDescent="0.35">
      <c r="A7" s="2">
        <f t="shared" si="3"/>
        <v>4</v>
      </c>
      <c r="B7" s="11">
        <v>8</v>
      </c>
      <c r="C7" s="2">
        <v>20</v>
      </c>
      <c r="D7" s="2">
        <v>28</v>
      </c>
      <c r="E7" s="12">
        <v>30</v>
      </c>
      <c r="F7">
        <f t="shared" si="0"/>
        <v>86</v>
      </c>
      <c r="H7" s="13">
        <v>1</v>
      </c>
      <c r="I7" s="2">
        <v>0</v>
      </c>
      <c r="J7" s="2">
        <v>0</v>
      </c>
      <c r="K7">
        <f t="shared" si="1"/>
        <v>86</v>
      </c>
      <c r="L7" s="14">
        <f t="shared" si="2"/>
        <v>8</v>
      </c>
      <c r="N7" t="s">
        <v>15</v>
      </c>
      <c r="O7" t="e">
        <f ca="1">P14/P16</f>
        <v>#NAME?</v>
      </c>
      <c r="Q7" t="s">
        <v>16</v>
      </c>
      <c r="R7" t="e">
        <f ca="1">R6+2*(O14+2)*(O14+3)/(O10-O14-3)</f>
        <v>#NAME?</v>
      </c>
    </row>
    <row r="8" spans="1:20" x14ac:dyDescent="0.35">
      <c r="A8" s="2">
        <f t="shared" si="3"/>
        <v>5</v>
      </c>
      <c r="B8" s="11">
        <v>3</v>
      </c>
      <c r="C8" s="2">
        <v>12</v>
      </c>
      <c r="D8" s="2">
        <v>13</v>
      </c>
      <c r="E8" s="12">
        <v>17</v>
      </c>
      <c r="F8">
        <f t="shared" si="0"/>
        <v>45</v>
      </c>
      <c r="H8" s="13">
        <v>1</v>
      </c>
      <c r="I8" s="2">
        <v>0</v>
      </c>
      <c r="J8" s="2">
        <v>0</v>
      </c>
      <c r="K8">
        <f t="shared" si="1"/>
        <v>45</v>
      </c>
      <c r="L8" s="14">
        <f t="shared" si="2"/>
        <v>3</v>
      </c>
      <c r="N8" t="s">
        <v>17</v>
      </c>
      <c r="O8" t="e">
        <f ca="1">1-(1-O7)*(O10-1)/(O10-O14-1)</f>
        <v>#NAME?</v>
      </c>
      <c r="Q8" s="16" t="s">
        <v>18</v>
      </c>
      <c r="R8" s="16" t="e">
        <f ca="1">O10*LN(P15/O10)+(O14+1)*LN(O10)</f>
        <v>#NAME?</v>
      </c>
    </row>
    <row r="9" spans="1:20" x14ac:dyDescent="0.35">
      <c r="A9" s="2">
        <f t="shared" si="3"/>
        <v>6</v>
      </c>
      <c r="B9" s="11">
        <v>5</v>
      </c>
      <c r="C9" s="2">
        <v>13</v>
      </c>
      <c r="D9" s="2">
        <v>11</v>
      </c>
      <c r="E9" s="12">
        <v>15</v>
      </c>
      <c r="F9">
        <f t="shared" si="0"/>
        <v>44</v>
      </c>
      <c r="H9" s="13">
        <v>1</v>
      </c>
      <c r="I9" s="2">
        <v>0</v>
      </c>
      <c r="J9" s="2">
        <v>0</v>
      </c>
      <c r="K9">
        <f t="shared" si="1"/>
        <v>44</v>
      </c>
      <c r="L9" s="14">
        <f t="shared" si="2"/>
        <v>5</v>
      </c>
      <c r="N9" t="s">
        <v>19</v>
      </c>
      <c r="O9" t="e">
        <f ca="1">SQRT(Q15)</f>
        <v>#NAME?</v>
      </c>
    </row>
    <row r="10" spans="1:20" x14ac:dyDescent="0.35">
      <c r="A10" s="2">
        <f t="shared" si="3"/>
        <v>7</v>
      </c>
      <c r="B10" s="11">
        <v>19</v>
      </c>
      <c r="C10" s="2">
        <v>22</v>
      </c>
      <c r="D10" s="2">
        <v>25</v>
      </c>
      <c r="E10" s="12">
        <v>26</v>
      </c>
      <c r="F10">
        <f t="shared" si="0"/>
        <v>92</v>
      </c>
      <c r="H10" s="13">
        <v>1</v>
      </c>
      <c r="I10" s="2">
        <v>0</v>
      </c>
      <c r="J10" s="2">
        <v>0</v>
      </c>
      <c r="K10">
        <f t="shared" si="1"/>
        <v>92</v>
      </c>
      <c r="L10" s="14">
        <f t="shared" si="2"/>
        <v>19</v>
      </c>
      <c r="N10" s="16" t="s">
        <v>20</v>
      </c>
      <c r="O10" s="16">
        <f>COUNT(L4:L63)</f>
        <v>60</v>
      </c>
    </row>
    <row r="11" spans="1:20" x14ac:dyDescent="0.35">
      <c r="A11" s="2">
        <f t="shared" si="3"/>
        <v>8</v>
      </c>
      <c r="B11" s="11">
        <v>22</v>
      </c>
      <c r="C11" s="2">
        <v>22</v>
      </c>
      <c r="D11" s="2">
        <v>23</v>
      </c>
      <c r="E11" s="12">
        <v>26</v>
      </c>
      <c r="F11">
        <f t="shared" si="0"/>
        <v>93</v>
      </c>
      <c r="H11" s="13">
        <v>1</v>
      </c>
      <c r="I11" s="2">
        <v>0</v>
      </c>
      <c r="J11" s="2">
        <v>0</v>
      </c>
      <c r="K11">
        <f t="shared" si="1"/>
        <v>93</v>
      </c>
      <c r="L11" s="14">
        <f t="shared" si="2"/>
        <v>22</v>
      </c>
    </row>
    <row r="12" spans="1:20" ht="15" thickBot="1" x14ac:dyDescent="0.4">
      <c r="A12" s="2">
        <f t="shared" si="3"/>
        <v>9</v>
      </c>
      <c r="B12" s="11">
        <v>12</v>
      </c>
      <c r="C12" s="2">
        <v>20</v>
      </c>
      <c r="D12" s="2">
        <v>22</v>
      </c>
      <c r="E12" s="12">
        <v>24</v>
      </c>
      <c r="F12">
        <f t="shared" si="0"/>
        <v>78</v>
      </c>
      <c r="H12" s="13">
        <v>1</v>
      </c>
      <c r="I12" s="2">
        <v>0</v>
      </c>
      <c r="J12" s="2">
        <v>0</v>
      </c>
      <c r="K12">
        <f t="shared" si="1"/>
        <v>78</v>
      </c>
      <c r="L12" s="14">
        <f t="shared" si="2"/>
        <v>12</v>
      </c>
      <c r="N12" t="s">
        <v>21</v>
      </c>
      <c r="R12" s="2" t="s">
        <v>22</v>
      </c>
      <c r="S12" s="2">
        <v>0.05</v>
      </c>
    </row>
    <row r="13" spans="1:20" ht="15" thickTop="1" x14ac:dyDescent="0.35">
      <c r="A13" s="2">
        <f t="shared" si="3"/>
        <v>10</v>
      </c>
      <c r="B13" s="11">
        <v>16</v>
      </c>
      <c r="C13" s="2">
        <v>22</v>
      </c>
      <c r="D13" s="2">
        <v>26</v>
      </c>
      <c r="E13" s="12">
        <v>29</v>
      </c>
      <c r="F13">
        <f t="shared" si="0"/>
        <v>93</v>
      </c>
      <c r="H13" s="13">
        <v>1</v>
      </c>
      <c r="I13" s="2">
        <v>0</v>
      </c>
      <c r="J13" s="2">
        <v>0</v>
      </c>
      <c r="K13">
        <f t="shared" si="1"/>
        <v>93</v>
      </c>
      <c r="L13" s="14">
        <f t="shared" si="2"/>
        <v>16</v>
      </c>
      <c r="N13" s="17"/>
      <c r="O13" s="17" t="s">
        <v>23</v>
      </c>
      <c r="P13" s="17" t="s">
        <v>24</v>
      </c>
      <c r="Q13" s="17" t="s">
        <v>25</v>
      </c>
      <c r="R13" s="17" t="s">
        <v>26</v>
      </c>
      <c r="S13" s="17" t="s">
        <v>27</v>
      </c>
      <c r="T13" s="17" t="s">
        <v>28</v>
      </c>
    </row>
    <row r="14" spans="1:20" x14ac:dyDescent="0.35">
      <c r="A14" s="2">
        <f t="shared" si="3"/>
        <v>11</v>
      </c>
      <c r="B14" s="11">
        <v>14</v>
      </c>
      <c r="C14" s="2">
        <v>25</v>
      </c>
      <c r="D14" s="2">
        <v>18</v>
      </c>
      <c r="E14" s="12">
        <v>21</v>
      </c>
      <c r="F14">
        <f t="shared" si="0"/>
        <v>78</v>
      </c>
      <c r="H14" s="13">
        <v>1</v>
      </c>
      <c r="I14" s="2">
        <v>0</v>
      </c>
      <c r="J14" s="2">
        <v>0</v>
      </c>
      <c r="K14">
        <f t="shared" si="1"/>
        <v>78</v>
      </c>
      <c r="L14" s="14">
        <f t="shared" si="2"/>
        <v>14</v>
      </c>
      <c r="N14" t="s">
        <v>29</v>
      </c>
      <c r="O14">
        <f>COUNT(H4:K4)</f>
        <v>4</v>
      </c>
      <c r="P14" t="e">
        <f ca="1">DEVSQ(MMULT(DEsign(H4:K63),O19:O23))</f>
        <v>#NAME?</v>
      </c>
      <c r="Q14" t="e">
        <f ca="1">P14/O14</f>
        <v>#NAME?</v>
      </c>
      <c r="R14" t="e">
        <f ca="1">Q14/Q15</f>
        <v>#NAME?</v>
      </c>
      <c r="S14" t="e">
        <f ca="1">FDIST(R14,O14,O15)</f>
        <v>#NAME?</v>
      </c>
      <c r="T14" s="2" t="e">
        <f ca="1">IF(S14&lt;S12,"yes","no")</f>
        <v>#NAME?</v>
      </c>
    </row>
    <row r="15" spans="1:20" x14ac:dyDescent="0.35">
      <c r="A15" s="2">
        <f t="shared" si="3"/>
        <v>12</v>
      </c>
      <c r="B15" s="11">
        <v>24</v>
      </c>
      <c r="C15" s="2">
        <v>26</v>
      </c>
      <c r="D15" s="2">
        <v>21</v>
      </c>
      <c r="E15" s="12">
        <v>23</v>
      </c>
      <c r="F15">
        <f t="shared" si="0"/>
        <v>94</v>
      </c>
      <c r="H15" s="13">
        <v>1</v>
      </c>
      <c r="I15" s="2">
        <v>0</v>
      </c>
      <c r="J15" s="2">
        <v>0</v>
      </c>
      <c r="K15">
        <f t="shared" si="1"/>
        <v>94</v>
      </c>
      <c r="L15" s="14">
        <f t="shared" si="2"/>
        <v>24</v>
      </c>
      <c r="N15" t="s">
        <v>30</v>
      </c>
      <c r="O15">
        <f>O16-O14</f>
        <v>55</v>
      </c>
      <c r="P15" t="e">
        <f ca="1">P16-P14</f>
        <v>#NAME?</v>
      </c>
      <c r="Q15" t="e">
        <f ca="1">P15/O15</f>
        <v>#NAME?</v>
      </c>
    </row>
    <row r="16" spans="1:20" x14ac:dyDescent="0.35">
      <c r="A16" s="2">
        <f t="shared" si="3"/>
        <v>13</v>
      </c>
      <c r="B16" s="11">
        <v>9</v>
      </c>
      <c r="C16" s="2">
        <v>12</v>
      </c>
      <c r="D16" s="2">
        <v>20</v>
      </c>
      <c r="E16" s="12">
        <v>23</v>
      </c>
      <c r="F16">
        <f t="shared" si="0"/>
        <v>64</v>
      </c>
      <c r="H16" s="13">
        <v>1</v>
      </c>
      <c r="I16" s="2">
        <v>0</v>
      </c>
      <c r="J16" s="2">
        <v>0</v>
      </c>
      <c r="K16">
        <f t="shared" si="1"/>
        <v>64</v>
      </c>
      <c r="L16" s="14">
        <f t="shared" si="2"/>
        <v>9</v>
      </c>
      <c r="N16" s="16" t="s">
        <v>31</v>
      </c>
      <c r="O16" s="16">
        <f>O10-1</f>
        <v>59</v>
      </c>
      <c r="P16" s="16">
        <f>DEVSQ(L4:L63)</f>
        <v>3172.1833333333343</v>
      </c>
      <c r="Q16" s="16"/>
      <c r="R16" s="16"/>
      <c r="S16" s="16"/>
      <c r="T16" s="16"/>
    </row>
    <row r="17" spans="1:21" ht="15" thickBot="1" x14ac:dyDescent="0.4">
      <c r="A17" s="2">
        <f t="shared" si="3"/>
        <v>14</v>
      </c>
      <c r="B17" s="11">
        <v>3</v>
      </c>
      <c r="C17" s="2">
        <v>9</v>
      </c>
      <c r="D17" s="2">
        <v>13</v>
      </c>
      <c r="E17" s="12">
        <v>16</v>
      </c>
      <c r="F17">
        <f t="shared" si="0"/>
        <v>41</v>
      </c>
      <c r="H17" s="13">
        <v>1</v>
      </c>
      <c r="I17" s="2">
        <v>0</v>
      </c>
      <c r="J17" s="2">
        <v>0</v>
      </c>
      <c r="K17">
        <f t="shared" si="1"/>
        <v>41</v>
      </c>
      <c r="L17" s="14">
        <f t="shared" si="2"/>
        <v>3</v>
      </c>
    </row>
    <row r="18" spans="1:21" ht="15" thickTop="1" x14ac:dyDescent="0.35">
      <c r="A18" s="2">
        <f t="shared" si="3"/>
        <v>15</v>
      </c>
      <c r="B18" s="18">
        <v>2</v>
      </c>
      <c r="C18" s="19">
        <v>8</v>
      </c>
      <c r="D18" s="19">
        <v>6</v>
      </c>
      <c r="E18" s="20">
        <v>10</v>
      </c>
      <c r="F18">
        <f t="shared" si="0"/>
        <v>26</v>
      </c>
      <c r="H18" s="21">
        <v>1</v>
      </c>
      <c r="I18" s="22">
        <v>0</v>
      </c>
      <c r="J18" s="22">
        <v>0</v>
      </c>
      <c r="K18" s="16">
        <f t="shared" si="1"/>
        <v>26</v>
      </c>
      <c r="L18" s="23">
        <f t="shared" si="2"/>
        <v>2</v>
      </c>
      <c r="N18" s="17"/>
      <c r="O18" s="17" t="s">
        <v>32</v>
      </c>
      <c r="P18" s="17" t="s">
        <v>33</v>
      </c>
      <c r="Q18" s="17" t="s">
        <v>34</v>
      </c>
      <c r="R18" s="17" t="s">
        <v>27</v>
      </c>
      <c r="S18" s="17" t="s">
        <v>35</v>
      </c>
      <c r="T18" s="17" t="s">
        <v>36</v>
      </c>
      <c r="U18" s="17" t="s">
        <v>37</v>
      </c>
    </row>
    <row r="19" spans="1:21" x14ac:dyDescent="0.35">
      <c r="H19" s="7">
        <v>0</v>
      </c>
      <c r="I19" s="8">
        <v>1</v>
      </c>
      <c r="J19" s="8">
        <v>0</v>
      </c>
      <c r="K19" s="9">
        <f>F4</f>
        <v>86</v>
      </c>
      <c r="L19" s="10">
        <f>C4</f>
        <v>22</v>
      </c>
      <c r="N19" t="s">
        <v>38</v>
      </c>
      <c r="O19" t="e">
        <f t="array" aca="1" ref="O19:P23" ca="1">RegCoeff(H4:K63,L4:L63)</f>
        <v>#NAME?</v>
      </c>
      <c r="P19" t="e">
        <f ca="1"/>
        <v>#NAME?</v>
      </c>
      <c r="Q19" t="e">
        <f ca="1">O19/P19</f>
        <v>#NAME?</v>
      </c>
      <c r="R19" t="e">
        <f ca="1">TDIST(ABS(Q19),$O$15,2)</f>
        <v>#NAME?</v>
      </c>
      <c r="S19" t="e">
        <f ca="1">O19-TINV(S$12,$O$15)*P19</f>
        <v>#NAME?</v>
      </c>
      <c r="T19" t="e">
        <f ca="1">O19+TINV(S$12,$O$15)*P19</f>
        <v>#NAME?</v>
      </c>
    </row>
    <row r="20" spans="1:21" x14ac:dyDescent="0.35">
      <c r="H20" s="13">
        <v>0</v>
      </c>
      <c r="I20" s="2">
        <v>1</v>
      </c>
      <c r="J20" s="2">
        <v>0</v>
      </c>
      <c r="K20">
        <f t="shared" ref="K20:K33" si="4">F5</f>
        <v>83</v>
      </c>
      <c r="L20" s="14">
        <f t="shared" ref="L20:L33" si="5">C5</f>
        <v>18</v>
      </c>
      <c r="N20" t="str">
        <f t="array" ref="N20:N23">TRANSPOSE(H3:K3)</f>
        <v>t1</v>
      </c>
      <c r="O20" t="e">
        <f ca="1"/>
        <v>#NAME?</v>
      </c>
      <c r="P20" t="e">
        <f ca="1"/>
        <v>#NAME?</v>
      </c>
      <c r="Q20" t="e">
        <f ca="1">O20/P20</f>
        <v>#NAME?</v>
      </c>
      <c r="R20" t="e">
        <f ca="1">TDIST(ABS(Q20),$O$15,2)</f>
        <v>#NAME?</v>
      </c>
      <c r="S20" t="e">
        <f ca="1">O20-TINV(S$12,$O$15)*P20</f>
        <v>#NAME?</v>
      </c>
      <c r="T20" t="e">
        <f ca="1">O20+TINV(S$12,$O$15)*P20</f>
        <v>#NAME?</v>
      </c>
      <c r="U20" t="e">
        <f ca="1">VIF(H4:K63,1)</f>
        <v>#NAME?</v>
      </c>
    </row>
    <row r="21" spans="1:21" x14ac:dyDescent="0.35">
      <c r="H21" s="13">
        <v>0</v>
      </c>
      <c r="I21" s="2">
        <v>1</v>
      </c>
      <c r="J21" s="2">
        <v>0</v>
      </c>
      <c r="K21">
        <f t="shared" si="4"/>
        <v>100</v>
      </c>
      <c r="L21" s="14">
        <f t="shared" si="5"/>
        <v>24</v>
      </c>
      <c r="N21" t="str">
        <v>t2</v>
      </c>
      <c r="O21" t="e">
        <f ca="1"/>
        <v>#NAME?</v>
      </c>
      <c r="P21" t="e">
        <f ca="1"/>
        <v>#NAME?</v>
      </c>
      <c r="Q21" t="e">
        <f ca="1">O21/P21</f>
        <v>#NAME?</v>
      </c>
      <c r="R21" t="e">
        <f ca="1">TDIST(ABS(Q21),$O$15,2)</f>
        <v>#NAME?</v>
      </c>
      <c r="S21" t="e">
        <f ca="1">O21-TINV(S$12,$O$15)*P21</f>
        <v>#NAME?</v>
      </c>
      <c r="T21" t="e">
        <f ca="1">O21+TINV(S$12,$O$15)*P21</f>
        <v>#NAME?</v>
      </c>
      <c r="U21" t="e">
        <f ca="1">VIF(H4:K63,2)</f>
        <v>#NAME?</v>
      </c>
    </row>
    <row r="22" spans="1:21" x14ac:dyDescent="0.35">
      <c r="H22" s="13">
        <v>0</v>
      </c>
      <c r="I22" s="2">
        <v>1</v>
      </c>
      <c r="J22" s="2">
        <v>0</v>
      </c>
      <c r="K22">
        <f t="shared" si="4"/>
        <v>86</v>
      </c>
      <c r="L22" s="14">
        <f t="shared" si="5"/>
        <v>20</v>
      </c>
      <c r="N22" t="str">
        <v>t3</v>
      </c>
      <c r="O22" t="e">
        <f ca="1"/>
        <v>#NAME?</v>
      </c>
      <c r="P22" t="e">
        <f ca="1"/>
        <v>#NAME?</v>
      </c>
      <c r="Q22" t="e">
        <f ca="1">O22/P22</f>
        <v>#NAME?</v>
      </c>
      <c r="R22" t="e">
        <f ca="1">TDIST(ABS(Q22),$O$15,2)</f>
        <v>#NAME?</v>
      </c>
      <c r="S22" t="e">
        <f ca="1">O22-TINV(S$12,$O$15)*P22</f>
        <v>#NAME?</v>
      </c>
      <c r="T22" t="e">
        <f ca="1">O22+TINV(S$12,$O$15)*P22</f>
        <v>#NAME?</v>
      </c>
      <c r="U22" t="e">
        <f ca="1">VIF(H4:K63,3)</f>
        <v>#NAME?</v>
      </c>
    </row>
    <row r="23" spans="1:21" x14ac:dyDescent="0.35">
      <c r="H23" s="13">
        <v>0</v>
      </c>
      <c r="I23" s="2">
        <v>1</v>
      </c>
      <c r="J23" s="2">
        <v>0</v>
      </c>
      <c r="K23">
        <f t="shared" si="4"/>
        <v>45</v>
      </c>
      <c r="L23" s="14">
        <f t="shared" si="5"/>
        <v>12</v>
      </c>
      <c r="N23" s="16" t="str">
        <v>x</v>
      </c>
      <c r="O23" s="16" t="e">
        <f ca="1"/>
        <v>#NAME?</v>
      </c>
      <c r="P23" s="16" t="e">
        <f ca="1"/>
        <v>#NAME?</v>
      </c>
      <c r="Q23" s="16" t="e">
        <f ca="1">O23/P23</f>
        <v>#NAME?</v>
      </c>
      <c r="R23" s="16" t="e">
        <f ca="1">TDIST(ABS(Q23),$O$15,2)</f>
        <v>#NAME?</v>
      </c>
      <c r="S23" s="16" t="e">
        <f ca="1">O23-TINV(S$12,$O$15)*P23</f>
        <v>#NAME?</v>
      </c>
      <c r="T23" s="16" t="e">
        <f ca="1">O23+TINV(S$12,$O$15)*P23</f>
        <v>#NAME?</v>
      </c>
      <c r="U23" s="16" t="e">
        <f ca="1">VIF(H4:K63,4)</f>
        <v>#NAME?</v>
      </c>
    </row>
    <row r="24" spans="1:21" x14ac:dyDescent="0.35">
      <c r="H24" s="13">
        <v>0</v>
      </c>
      <c r="I24" s="2">
        <v>1</v>
      </c>
      <c r="J24" s="2">
        <v>0</v>
      </c>
      <c r="K24">
        <f t="shared" si="4"/>
        <v>44</v>
      </c>
      <c r="L24" s="14">
        <f t="shared" si="5"/>
        <v>13</v>
      </c>
    </row>
    <row r="25" spans="1:21" x14ac:dyDescent="0.35">
      <c r="H25" s="13">
        <v>0</v>
      </c>
      <c r="I25" s="2">
        <v>1</v>
      </c>
      <c r="J25" s="2">
        <v>0</v>
      </c>
      <c r="K25">
        <f t="shared" si="4"/>
        <v>92</v>
      </c>
      <c r="L25" s="14">
        <f t="shared" si="5"/>
        <v>22</v>
      </c>
    </row>
    <row r="26" spans="1:21" x14ac:dyDescent="0.35">
      <c r="H26" s="13">
        <v>0</v>
      </c>
      <c r="I26" s="2">
        <v>1</v>
      </c>
      <c r="J26" s="2">
        <v>0</v>
      </c>
      <c r="K26">
        <f t="shared" si="4"/>
        <v>93</v>
      </c>
      <c r="L26" s="14">
        <f t="shared" si="5"/>
        <v>22</v>
      </c>
    </row>
    <row r="27" spans="1:21" x14ac:dyDescent="0.35">
      <c r="H27" s="13">
        <v>0</v>
      </c>
      <c r="I27" s="2">
        <v>1</v>
      </c>
      <c r="J27" s="2">
        <v>0</v>
      </c>
      <c r="K27">
        <f t="shared" si="4"/>
        <v>78</v>
      </c>
      <c r="L27" s="14">
        <f t="shared" si="5"/>
        <v>20</v>
      </c>
    </row>
    <row r="28" spans="1:21" x14ac:dyDescent="0.35">
      <c r="H28" s="13">
        <v>0</v>
      </c>
      <c r="I28" s="2">
        <v>1</v>
      </c>
      <c r="J28" s="2">
        <v>0</v>
      </c>
      <c r="K28">
        <f t="shared" si="4"/>
        <v>93</v>
      </c>
      <c r="L28" s="14">
        <f t="shared" si="5"/>
        <v>22</v>
      </c>
    </row>
    <row r="29" spans="1:21" x14ac:dyDescent="0.35">
      <c r="H29" s="13">
        <v>0</v>
      </c>
      <c r="I29" s="2">
        <v>1</v>
      </c>
      <c r="J29" s="2">
        <v>0</v>
      </c>
      <c r="K29">
        <f t="shared" si="4"/>
        <v>78</v>
      </c>
      <c r="L29" s="14">
        <f t="shared" si="5"/>
        <v>25</v>
      </c>
    </row>
    <row r="30" spans="1:21" x14ac:dyDescent="0.35">
      <c r="H30" s="13">
        <v>0</v>
      </c>
      <c r="I30" s="2">
        <v>1</v>
      </c>
      <c r="J30" s="2">
        <v>0</v>
      </c>
      <c r="K30">
        <f t="shared" si="4"/>
        <v>94</v>
      </c>
      <c r="L30" s="14">
        <f t="shared" si="5"/>
        <v>26</v>
      </c>
    </row>
    <row r="31" spans="1:21" x14ac:dyDescent="0.35">
      <c r="H31" s="13">
        <v>0</v>
      </c>
      <c r="I31" s="2">
        <v>1</v>
      </c>
      <c r="J31" s="2">
        <v>0</v>
      </c>
      <c r="K31">
        <f t="shared" si="4"/>
        <v>64</v>
      </c>
      <c r="L31" s="14">
        <f t="shared" si="5"/>
        <v>12</v>
      </c>
    </row>
    <row r="32" spans="1:21" x14ac:dyDescent="0.35">
      <c r="H32" s="13">
        <v>0</v>
      </c>
      <c r="I32" s="2">
        <v>1</v>
      </c>
      <c r="J32" s="2">
        <v>0</v>
      </c>
      <c r="K32">
        <f t="shared" si="4"/>
        <v>41</v>
      </c>
      <c r="L32" s="14">
        <f t="shared" si="5"/>
        <v>9</v>
      </c>
    </row>
    <row r="33" spans="8:12" x14ac:dyDescent="0.35">
      <c r="H33" s="21">
        <v>0</v>
      </c>
      <c r="I33" s="22">
        <v>1</v>
      </c>
      <c r="J33" s="22">
        <v>0</v>
      </c>
      <c r="K33" s="16">
        <f t="shared" si="4"/>
        <v>26</v>
      </c>
      <c r="L33" s="23">
        <f t="shared" si="5"/>
        <v>8</v>
      </c>
    </row>
    <row r="34" spans="8:12" x14ac:dyDescent="0.35">
      <c r="H34" s="7">
        <v>0</v>
      </c>
      <c r="I34" s="8">
        <v>0</v>
      </c>
      <c r="J34" s="8">
        <v>1</v>
      </c>
      <c r="K34" s="9">
        <f>F4</f>
        <v>86</v>
      </c>
      <c r="L34" s="10">
        <f>D4</f>
        <v>23</v>
      </c>
    </row>
    <row r="35" spans="8:12" x14ac:dyDescent="0.35">
      <c r="H35" s="13">
        <v>0</v>
      </c>
      <c r="I35" s="2">
        <v>0</v>
      </c>
      <c r="J35" s="2">
        <v>1</v>
      </c>
      <c r="K35">
        <f t="shared" ref="K35:K48" si="6">F5</f>
        <v>83</v>
      </c>
      <c r="L35" s="14">
        <f t="shared" ref="L35:L48" si="7">D5</f>
        <v>24</v>
      </c>
    </row>
    <row r="36" spans="8:12" x14ac:dyDescent="0.35">
      <c r="H36" s="13">
        <v>0</v>
      </c>
      <c r="I36" s="2">
        <v>0</v>
      </c>
      <c r="J36" s="2">
        <v>1</v>
      </c>
      <c r="K36">
        <f t="shared" si="6"/>
        <v>100</v>
      </c>
      <c r="L36" s="14">
        <f t="shared" si="7"/>
        <v>26</v>
      </c>
    </row>
    <row r="37" spans="8:12" x14ac:dyDescent="0.35">
      <c r="H37" s="13">
        <v>0</v>
      </c>
      <c r="I37" s="2">
        <v>0</v>
      </c>
      <c r="J37" s="2">
        <v>1</v>
      </c>
      <c r="K37">
        <f t="shared" si="6"/>
        <v>86</v>
      </c>
      <c r="L37" s="14">
        <f t="shared" si="7"/>
        <v>28</v>
      </c>
    </row>
    <row r="38" spans="8:12" x14ac:dyDescent="0.35">
      <c r="H38" s="13">
        <v>0</v>
      </c>
      <c r="I38" s="2">
        <v>0</v>
      </c>
      <c r="J38" s="2">
        <v>1</v>
      </c>
      <c r="K38">
        <f t="shared" si="6"/>
        <v>45</v>
      </c>
      <c r="L38" s="14">
        <f t="shared" si="7"/>
        <v>13</v>
      </c>
    </row>
    <row r="39" spans="8:12" x14ac:dyDescent="0.35">
      <c r="H39" s="13">
        <v>0</v>
      </c>
      <c r="I39" s="2">
        <v>0</v>
      </c>
      <c r="J39" s="2">
        <v>1</v>
      </c>
      <c r="K39">
        <f t="shared" si="6"/>
        <v>44</v>
      </c>
      <c r="L39" s="14">
        <f t="shared" si="7"/>
        <v>11</v>
      </c>
    </row>
    <row r="40" spans="8:12" x14ac:dyDescent="0.35">
      <c r="H40" s="13">
        <v>0</v>
      </c>
      <c r="I40" s="2">
        <v>0</v>
      </c>
      <c r="J40" s="2">
        <v>1</v>
      </c>
      <c r="K40">
        <f t="shared" si="6"/>
        <v>92</v>
      </c>
      <c r="L40" s="14">
        <f t="shared" si="7"/>
        <v>25</v>
      </c>
    </row>
    <row r="41" spans="8:12" x14ac:dyDescent="0.35">
      <c r="H41" s="13">
        <v>0</v>
      </c>
      <c r="I41" s="2">
        <v>0</v>
      </c>
      <c r="J41" s="2">
        <v>1</v>
      </c>
      <c r="K41">
        <f t="shared" si="6"/>
        <v>93</v>
      </c>
      <c r="L41" s="14">
        <f t="shared" si="7"/>
        <v>23</v>
      </c>
    </row>
    <row r="42" spans="8:12" x14ac:dyDescent="0.35">
      <c r="H42" s="13">
        <v>0</v>
      </c>
      <c r="I42" s="2">
        <v>0</v>
      </c>
      <c r="J42" s="2">
        <v>1</v>
      </c>
      <c r="K42">
        <f t="shared" si="6"/>
        <v>78</v>
      </c>
      <c r="L42" s="14">
        <f t="shared" si="7"/>
        <v>22</v>
      </c>
    </row>
    <row r="43" spans="8:12" x14ac:dyDescent="0.35">
      <c r="H43" s="13">
        <v>0</v>
      </c>
      <c r="I43" s="2">
        <v>0</v>
      </c>
      <c r="J43" s="2">
        <v>1</v>
      </c>
      <c r="K43">
        <f t="shared" si="6"/>
        <v>93</v>
      </c>
      <c r="L43" s="14">
        <f t="shared" si="7"/>
        <v>26</v>
      </c>
    </row>
    <row r="44" spans="8:12" x14ac:dyDescent="0.35">
      <c r="H44" s="13">
        <v>0</v>
      </c>
      <c r="I44" s="2">
        <v>0</v>
      </c>
      <c r="J44" s="2">
        <v>1</v>
      </c>
      <c r="K44">
        <f t="shared" si="6"/>
        <v>78</v>
      </c>
      <c r="L44" s="14">
        <f t="shared" si="7"/>
        <v>18</v>
      </c>
    </row>
    <row r="45" spans="8:12" x14ac:dyDescent="0.35">
      <c r="H45" s="13">
        <v>0</v>
      </c>
      <c r="I45" s="2">
        <v>0</v>
      </c>
      <c r="J45" s="2">
        <v>1</v>
      </c>
      <c r="K45">
        <f t="shared" si="6"/>
        <v>94</v>
      </c>
      <c r="L45" s="14">
        <f t="shared" si="7"/>
        <v>21</v>
      </c>
    </row>
    <row r="46" spans="8:12" x14ac:dyDescent="0.35">
      <c r="H46" s="13">
        <v>0</v>
      </c>
      <c r="I46" s="2">
        <v>0</v>
      </c>
      <c r="J46" s="2">
        <v>1</v>
      </c>
      <c r="K46">
        <f t="shared" si="6"/>
        <v>64</v>
      </c>
      <c r="L46" s="14">
        <f t="shared" si="7"/>
        <v>20</v>
      </c>
    </row>
    <row r="47" spans="8:12" x14ac:dyDescent="0.35">
      <c r="H47" s="13">
        <v>0</v>
      </c>
      <c r="I47" s="2">
        <v>0</v>
      </c>
      <c r="J47" s="2">
        <v>1</v>
      </c>
      <c r="K47">
        <f t="shared" si="6"/>
        <v>41</v>
      </c>
      <c r="L47" s="14">
        <f t="shared" si="7"/>
        <v>13</v>
      </c>
    </row>
    <row r="48" spans="8:12" x14ac:dyDescent="0.35">
      <c r="H48" s="21">
        <v>0</v>
      </c>
      <c r="I48" s="22">
        <v>0</v>
      </c>
      <c r="J48" s="22">
        <v>1</v>
      </c>
      <c r="K48" s="16">
        <f t="shared" si="6"/>
        <v>26</v>
      </c>
      <c r="L48" s="23">
        <f t="shared" si="7"/>
        <v>6</v>
      </c>
    </row>
    <row r="49" spans="8:12" x14ac:dyDescent="0.35">
      <c r="H49" s="7">
        <v>-1</v>
      </c>
      <c r="I49" s="8">
        <v>-1</v>
      </c>
      <c r="J49" s="8">
        <v>-1</v>
      </c>
      <c r="K49" s="9">
        <f>F4</f>
        <v>86</v>
      </c>
      <c r="L49" s="10">
        <f>E4</f>
        <v>25</v>
      </c>
    </row>
    <row r="50" spans="8:12" x14ac:dyDescent="0.35">
      <c r="H50" s="13">
        <v>-1</v>
      </c>
      <c r="I50" s="2">
        <v>-1</v>
      </c>
      <c r="J50" s="2">
        <v>-1</v>
      </c>
      <c r="K50">
        <f t="shared" ref="K50:K63" si="8">F5</f>
        <v>83</v>
      </c>
      <c r="L50" s="14">
        <f t="shared" ref="L50:L63" si="9">E5</f>
        <v>29</v>
      </c>
    </row>
    <row r="51" spans="8:12" x14ac:dyDescent="0.35">
      <c r="H51" s="13">
        <v>-1</v>
      </c>
      <c r="I51" s="2">
        <v>-1</v>
      </c>
      <c r="J51" s="2">
        <v>-1</v>
      </c>
      <c r="K51">
        <f t="shared" si="8"/>
        <v>100</v>
      </c>
      <c r="L51" s="14">
        <f t="shared" si="9"/>
        <v>27</v>
      </c>
    </row>
    <row r="52" spans="8:12" x14ac:dyDescent="0.35">
      <c r="H52" s="13">
        <v>-1</v>
      </c>
      <c r="I52" s="2">
        <v>-1</v>
      </c>
      <c r="J52" s="2">
        <v>-1</v>
      </c>
      <c r="K52">
        <f t="shared" si="8"/>
        <v>86</v>
      </c>
      <c r="L52" s="14">
        <f t="shared" si="9"/>
        <v>30</v>
      </c>
    </row>
    <row r="53" spans="8:12" x14ac:dyDescent="0.35">
      <c r="H53" s="13">
        <v>-1</v>
      </c>
      <c r="I53" s="2">
        <v>-1</v>
      </c>
      <c r="J53" s="2">
        <v>-1</v>
      </c>
      <c r="K53">
        <f t="shared" si="8"/>
        <v>45</v>
      </c>
      <c r="L53" s="14">
        <f t="shared" si="9"/>
        <v>17</v>
      </c>
    </row>
    <row r="54" spans="8:12" x14ac:dyDescent="0.35">
      <c r="H54" s="13">
        <v>-1</v>
      </c>
      <c r="I54" s="2">
        <v>-1</v>
      </c>
      <c r="J54" s="2">
        <v>-1</v>
      </c>
      <c r="K54">
        <f t="shared" si="8"/>
        <v>44</v>
      </c>
      <c r="L54" s="14">
        <f t="shared" si="9"/>
        <v>15</v>
      </c>
    </row>
    <row r="55" spans="8:12" x14ac:dyDescent="0.35">
      <c r="H55" s="13">
        <v>-1</v>
      </c>
      <c r="I55" s="2">
        <v>-1</v>
      </c>
      <c r="J55" s="2">
        <v>-1</v>
      </c>
      <c r="K55">
        <f t="shared" si="8"/>
        <v>92</v>
      </c>
      <c r="L55" s="14">
        <f t="shared" si="9"/>
        <v>26</v>
      </c>
    </row>
    <row r="56" spans="8:12" x14ac:dyDescent="0.35">
      <c r="H56" s="13">
        <v>-1</v>
      </c>
      <c r="I56" s="2">
        <v>-1</v>
      </c>
      <c r="J56" s="2">
        <v>-1</v>
      </c>
      <c r="K56">
        <f t="shared" si="8"/>
        <v>93</v>
      </c>
      <c r="L56" s="14">
        <f t="shared" si="9"/>
        <v>26</v>
      </c>
    </row>
    <row r="57" spans="8:12" x14ac:dyDescent="0.35">
      <c r="H57" s="13">
        <v>-1</v>
      </c>
      <c r="I57" s="2">
        <v>-1</v>
      </c>
      <c r="J57" s="2">
        <v>-1</v>
      </c>
      <c r="K57">
        <f t="shared" si="8"/>
        <v>78</v>
      </c>
      <c r="L57" s="14">
        <f t="shared" si="9"/>
        <v>24</v>
      </c>
    </row>
    <row r="58" spans="8:12" x14ac:dyDescent="0.35">
      <c r="H58" s="13">
        <v>-1</v>
      </c>
      <c r="I58" s="2">
        <v>-1</v>
      </c>
      <c r="J58" s="2">
        <v>-1</v>
      </c>
      <c r="K58">
        <f t="shared" si="8"/>
        <v>93</v>
      </c>
      <c r="L58" s="14">
        <f t="shared" si="9"/>
        <v>29</v>
      </c>
    </row>
    <row r="59" spans="8:12" x14ac:dyDescent="0.35">
      <c r="H59" s="13">
        <v>-1</v>
      </c>
      <c r="I59" s="2">
        <v>-1</v>
      </c>
      <c r="J59" s="2">
        <v>-1</v>
      </c>
      <c r="K59">
        <f t="shared" si="8"/>
        <v>78</v>
      </c>
      <c r="L59" s="14">
        <f t="shared" si="9"/>
        <v>21</v>
      </c>
    </row>
    <row r="60" spans="8:12" x14ac:dyDescent="0.35">
      <c r="H60" s="13">
        <v>-1</v>
      </c>
      <c r="I60" s="2">
        <v>-1</v>
      </c>
      <c r="J60" s="2">
        <v>-1</v>
      </c>
      <c r="K60">
        <f t="shared" si="8"/>
        <v>94</v>
      </c>
      <c r="L60" s="14">
        <f t="shared" si="9"/>
        <v>23</v>
      </c>
    </row>
    <row r="61" spans="8:12" x14ac:dyDescent="0.35">
      <c r="H61" s="13">
        <v>-1</v>
      </c>
      <c r="I61" s="2">
        <v>-1</v>
      </c>
      <c r="J61" s="2">
        <v>-1</v>
      </c>
      <c r="K61">
        <f t="shared" si="8"/>
        <v>64</v>
      </c>
      <c r="L61" s="14">
        <f t="shared" si="9"/>
        <v>23</v>
      </c>
    </row>
    <row r="62" spans="8:12" x14ac:dyDescent="0.35">
      <c r="H62" s="13">
        <v>-1</v>
      </c>
      <c r="I62" s="2">
        <v>-1</v>
      </c>
      <c r="J62" s="2">
        <v>-1</v>
      </c>
      <c r="K62">
        <f t="shared" si="8"/>
        <v>41</v>
      </c>
      <c r="L62" s="14">
        <f t="shared" si="9"/>
        <v>16</v>
      </c>
    </row>
    <row r="63" spans="8:12" x14ac:dyDescent="0.35">
      <c r="H63" s="21">
        <v>-1</v>
      </c>
      <c r="I63" s="22">
        <v>-1</v>
      </c>
      <c r="J63" s="22">
        <v>-1</v>
      </c>
      <c r="K63" s="16">
        <f t="shared" si="8"/>
        <v>26</v>
      </c>
      <c r="L63" s="23">
        <f t="shared" si="9"/>
        <v>10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Example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2024-07-10T17:04:54Z</dcterms:created>
  <dcterms:modified xsi:type="dcterms:W3CDTF">2024-07-10T17:08:29Z</dcterms:modified>
</cp:coreProperties>
</file>