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910DAF5E-79F9-444D-BB89-38E7010CA979}" xr6:coauthVersionLast="47" xr6:coauthVersionMax="47" xr10:uidLastSave="{298F1640-38B9-4A13-B3CF-0399DBB15179}"/>
  <bookViews>
    <workbookView xWindow="-110" yWindow="-110" windowWidth="19420" windowHeight="10300" xr2:uid="{BA81C33D-7612-439B-8054-A867500BC99C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 a="1"/>
  <c r="G16" i="1" s="1"/>
  <c r="F11" i="1" a="1"/>
  <c r="H12" i="1" s="1"/>
  <c r="H6" i="1"/>
  <c r="G7" i="1"/>
  <c r="G5" i="1" a="1"/>
  <c r="G6" i="1" s="1"/>
  <c r="G21" i="1" l="1"/>
  <c r="G5" i="1"/>
  <c r="F16" i="1"/>
  <c r="G17" i="1"/>
  <c r="F18" i="1"/>
  <c r="F11" i="1"/>
  <c r="G18" i="1"/>
  <c r="G11" i="1"/>
  <c r="F19" i="1"/>
  <c r="H11" i="1"/>
  <c r="G19" i="1"/>
  <c r="F12" i="1"/>
  <c r="F20" i="1"/>
  <c r="G12" i="1"/>
  <c r="G20" i="1"/>
  <c r="F21" i="1"/>
  <c r="H8" i="1"/>
  <c r="G8" i="1"/>
  <c r="H5" i="1"/>
  <c r="H7" i="1" l="1"/>
  <c r="I7" i="1" l="1"/>
  <c r="I6" i="1"/>
  <c r="L6" i="1"/>
  <c r="L5" i="1"/>
  <c r="I5" i="1"/>
  <c r="J6" i="1" l="1"/>
  <c r="K6" i="1" s="1"/>
  <c r="J5" i="1"/>
  <c r="K5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<sst xmlns="http://schemas.openxmlformats.org/spreadsheetml/2006/main" count="33" uniqueCount="25">
  <si>
    <t>Id</t>
  </si>
  <si>
    <t>Group</t>
  </si>
  <si>
    <t>Post</t>
  </si>
  <si>
    <t>Pre</t>
  </si>
  <si>
    <t>Treat</t>
  </si>
  <si>
    <t>Control</t>
  </si>
  <si>
    <t>ANCOVA: Single Factor</t>
  </si>
  <si>
    <t>ANCOVA</t>
  </si>
  <si>
    <t>SS</t>
  </si>
  <si>
    <t>df</t>
  </si>
  <si>
    <t>MS</t>
  </si>
  <si>
    <t>F</t>
  </si>
  <si>
    <t>p-value</t>
  </si>
  <si>
    <t>p eta-sq</t>
  </si>
  <si>
    <t>Covariate</t>
  </si>
  <si>
    <t>Between</t>
  </si>
  <si>
    <t>Within</t>
  </si>
  <si>
    <t>Total</t>
  </si>
  <si>
    <t>mean</t>
  </si>
  <si>
    <t>adj mean</t>
  </si>
  <si>
    <t>Homogeneity of Slopes Test</t>
  </si>
  <si>
    <t>Real Statistics Using Excel</t>
  </si>
  <si>
    <t>Updated</t>
  </si>
  <si>
    <t>Copyright © 2013 - 2024 Charles Zaiontz</t>
  </si>
  <si>
    <t>Pretest-Posttest Design using ANCOVA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</si>
</sst>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ANCOVA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Example!$B$3</c:f>
              <c:strCache>
                <c:ptCount val="1"/>
                <c:pt idx="0">
                  <c:v>Treat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Example!$D$3:$D$7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60</c:v>
                </c:pt>
                <c:pt idx="3">
                  <c:v>25</c:v>
                </c:pt>
                <c:pt idx="4">
                  <c:v>15</c:v>
                </c:pt>
              </c:numCache>
            </c:numRef>
          </c:xVal>
          <c:yVal>
            <c:numRef>
              <c:f>Example!$C$3:$C$7</c:f>
              <c:numCache>
                <c:formatCode>General</c:formatCode>
                <c:ptCount val="5"/>
                <c:pt idx="0">
                  <c:v>75</c:v>
                </c:pt>
                <c:pt idx="1">
                  <c:v>45</c:v>
                </c:pt>
                <c:pt idx="2">
                  <c:v>80</c:v>
                </c:pt>
                <c:pt idx="3">
                  <c:v>65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C-4C9F-9A50-7C9237A8FA36}"/>
            </c:ext>
          </c:extLst>
        </c:ser>
        <c:ser>
          <c:idx val="1"/>
          <c:order val="1"/>
          <c:tx>
            <c:strRef>
              <c:f>Example!$B$8</c:f>
              <c:strCache>
                <c:ptCount val="1"/>
                <c:pt idx="0">
                  <c:v>Control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Example!$D$8:$D$12</c:f>
              <c:numCache>
                <c:formatCode>General</c:formatCode>
                <c:ptCount val="5"/>
                <c:pt idx="0">
                  <c:v>50</c:v>
                </c:pt>
                <c:pt idx="1">
                  <c:v>15</c:v>
                </c:pt>
                <c:pt idx="2">
                  <c:v>50</c:v>
                </c:pt>
                <c:pt idx="3">
                  <c:v>35</c:v>
                </c:pt>
                <c:pt idx="4">
                  <c:v>25</c:v>
                </c:pt>
              </c:numCache>
            </c:numRef>
          </c:xVal>
          <c:yVal>
            <c:numRef>
              <c:f>Example!$C$8:$C$12</c:f>
              <c:numCache>
                <c:formatCode>General</c:formatCode>
                <c:ptCount val="5"/>
                <c:pt idx="0">
                  <c:v>30</c:v>
                </c:pt>
                <c:pt idx="1">
                  <c:v>15</c:v>
                </c:pt>
                <c:pt idx="2">
                  <c:v>35</c:v>
                </c:pt>
                <c:pt idx="3">
                  <c:v>50</c:v>
                </c:pt>
                <c:pt idx="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FC-4C9F-9A50-7C9237A8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714031"/>
        <c:axId val="1219714511"/>
      </c:scatterChart>
      <c:valAx>
        <c:axId val="1219714031"/>
        <c:scaling>
          <c:orientation val="minMax"/>
          <c:max val="6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714511"/>
        <c:crosses val="autoZero"/>
        <c:crossBetween val="midCat"/>
      </c:valAx>
      <c:valAx>
        <c:axId val="1219714511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714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269875</xdr:colOff>
      <xdr:row>1</xdr:row>
      <xdr:rowOff>95250</xdr:rowOff>
    </xdr:from>
    <xdr:to>
      <xdr:col>19</xdr:col>
      <xdr:colOff>574675</xdr:colOff>
      <xdr:row>16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A18D4B-ED1F-FAED-04E4-A57B5A023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0014-DBCA-489A-87EF-76DE4B11B927}">
  <sheetPr codeName="Sheet2"/>
  <dimension ref="A1:B6"/>
  <sheetViews>
    <sheetView tabSelected="1" workbookViewId="0">
      <selection activeCell="M8" sqref="M8"/>
    </sheetView>
  </sheetViews>
  <sheetFormatPr defaultRowHeight="14.5" x14ac:dyDescent="0.35"/>
  <cols>
    <col min="2" max="2" width="9.363281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13">
        <v>45613</v>
      </c>
    </row>
    <row r="6" spans="1:2" x14ac:dyDescent="0.35">
      <c r="A6" s="1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0B41-4815-485A-989B-E3310299FD52}">
  <sheetPr codeName="Sheet1"/>
  <dimension ref="A1:L21"/>
  <sheetViews>
    <sheetView workbookViewId="0"/>
  </sheetViews>
  <sheetFormatPr defaultRowHeight="14.5" x14ac:dyDescent="0.35"/>
  <cols>
    <col min="1" max="1" width="4.6328125" customWidth="1"/>
    <col min="2" max="2" width="7.6328125" customWidth="1"/>
    <col min="3" max="4" width="4.6328125" customWidth="1"/>
  </cols>
  <sheetData>
    <row r="1" spans="1:12" x14ac:dyDescent="0.35">
      <c r="F1" t="s">
        <v>6</v>
      </c>
    </row>
    <row r="2" spans="1:12" x14ac:dyDescent="0.35">
      <c r="A2" s="11" t="s">
        <v>0</v>
      </c>
      <c r="B2" s="12" t="s">
        <v>1</v>
      </c>
      <c r="C2" s="11" t="s">
        <v>2</v>
      </c>
      <c r="D2" s="11" t="s">
        <v>3</v>
      </c>
    </row>
    <row r="3" spans="1:12" ht="15" thickBot="1" x14ac:dyDescent="0.4">
      <c r="A3" s="7">
        <v>1</v>
      </c>
      <c r="B3" s="8" t="s">
        <v>4</v>
      </c>
      <c r="C3" s="7">
        <v>75</v>
      </c>
      <c r="D3" s="7">
        <v>25</v>
      </c>
      <c r="F3" t="s">
        <v>7</v>
      </c>
    </row>
    <row r="4" spans="1:12" ht="15" thickTop="1" x14ac:dyDescent="0.35">
      <c r="A4" s="7">
        <f>A3+1</f>
        <v>2</v>
      </c>
      <c r="B4" s="8" t="s">
        <v>4</v>
      </c>
      <c r="C4" s="7">
        <v>45</v>
      </c>
      <c r="D4" s="7">
        <v>20</v>
      </c>
      <c r="F4" s="1"/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</row>
    <row r="5" spans="1:12" x14ac:dyDescent="0.35">
      <c r="A5" s="7">
        <f t="shared" ref="A5:A12" si="0">A4+1</f>
        <v>3</v>
      </c>
      <c r="B5" s="8" t="s">
        <v>4</v>
      </c>
      <c r="C5" s="7">
        <v>80</v>
      </c>
      <c r="D5" s="7">
        <v>60</v>
      </c>
      <c r="F5" t="s">
        <v>14</v>
      </c>
      <c r="G5" t="e">
        <f t="array" aca="1" ref="G5:G7" ca="1">SSAncova(B3:D12)</f>
        <v>#NAME?</v>
      </c>
      <c r="H5">
        <f>COUNTA(B3:D3)-2</f>
        <v>1</v>
      </c>
      <c r="I5" t="e">
        <f ca="1">G5/H5</f>
        <v>#NAME?</v>
      </c>
      <c r="J5" t="e">
        <f ca="1">I5/I7</f>
        <v>#NAME?</v>
      </c>
      <c r="K5" t="e">
        <f ca="1">_xlfn.F.DIST.RT(J5,H5,H7)</f>
        <v>#NAME?</v>
      </c>
      <c r="L5" t="e">
        <f ca="1">G5/(G5+G7)</f>
        <v>#NAME?</v>
      </c>
    </row>
    <row r="6" spans="1:12" x14ac:dyDescent="0.35">
      <c r="A6" s="7">
        <f t="shared" si="0"/>
        <v>4</v>
      </c>
      <c r="B6" s="8" t="s">
        <v>4</v>
      </c>
      <c r="C6" s="7">
        <v>65</v>
      </c>
      <c r="D6" s="7">
        <v>25</v>
      </c>
      <c r="F6" t="s">
        <v>15</v>
      </c>
      <c r="G6" t="e">
        <f ca="1"/>
        <v>#NAME?</v>
      </c>
      <c r="H6" t="e">
        <f ca="1">COUNTAU(B3:B12)-1</f>
        <v>#NAME?</v>
      </c>
      <c r="I6" t="e">
        <f ca="1">G6/H6</f>
        <v>#NAME?</v>
      </c>
      <c r="J6" t="e">
        <f ca="1">I6/I7</f>
        <v>#NAME?</v>
      </c>
      <c r="K6" t="e">
        <f ca="1">_xlfn.F.DIST.RT(J6,H6,H7)</f>
        <v>#NAME?</v>
      </c>
      <c r="L6" t="e">
        <f ca="1">G6/(G6+G7)</f>
        <v>#NAME?</v>
      </c>
    </row>
    <row r="7" spans="1:12" x14ac:dyDescent="0.35">
      <c r="A7" s="7">
        <f t="shared" si="0"/>
        <v>5</v>
      </c>
      <c r="B7" s="8" t="s">
        <v>4</v>
      </c>
      <c r="C7" s="7">
        <v>55</v>
      </c>
      <c r="D7" s="7">
        <v>15</v>
      </c>
      <c r="F7" t="s">
        <v>16</v>
      </c>
      <c r="G7" t="e">
        <f ca="1"/>
        <v>#NAME?</v>
      </c>
      <c r="H7" t="e">
        <f ca="1">H8-H5-H6</f>
        <v>#NAME?</v>
      </c>
      <c r="I7" t="e">
        <f ca="1">G7/H7</f>
        <v>#NAME?</v>
      </c>
    </row>
    <row r="8" spans="1:12" x14ac:dyDescent="0.35">
      <c r="A8" s="7">
        <f t="shared" si="0"/>
        <v>6</v>
      </c>
      <c r="B8" s="8" t="s">
        <v>5</v>
      </c>
      <c r="C8" s="7">
        <v>30</v>
      </c>
      <c r="D8" s="7">
        <v>50</v>
      </c>
      <c r="F8" s="2" t="s">
        <v>17</v>
      </c>
      <c r="G8" s="2">
        <f>DEVSQ(C3:C12)</f>
        <v>3852.5</v>
      </c>
      <c r="H8" s="2">
        <f>COUNT(C3:C12)-1</f>
        <v>9</v>
      </c>
      <c r="I8" s="2"/>
      <c r="J8" s="2"/>
      <c r="K8" s="2"/>
      <c r="L8" s="2"/>
    </row>
    <row r="9" spans="1:12" ht="15" thickBot="1" x14ac:dyDescent="0.4">
      <c r="A9" s="7">
        <f t="shared" si="0"/>
        <v>7</v>
      </c>
      <c r="B9" s="8" t="s">
        <v>5</v>
      </c>
      <c r="C9" s="7">
        <v>15</v>
      </c>
      <c r="D9" s="7">
        <v>15</v>
      </c>
    </row>
    <row r="10" spans="1:12" ht="15" thickTop="1" x14ac:dyDescent="0.35">
      <c r="A10" s="7">
        <f t="shared" si="0"/>
        <v>8</v>
      </c>
      <c r="B10" s="8" t="s">
        <v>5</v>
      </c>
      <c r="C10" s="7">
        <v>35</v>
      </c>
      <c r="D10" s="7">
        <v>50</v>
      </c>
      <c r="F10" s="1"/>
      <c r="G10" s="1" t="s">
        <v>18</v>
      </c>
      <c r="H10" s="1" t="s">
        <v>19</v>
      </c>
    </row>
    <row r="11" spans="1:12" x14ac:dyDescent="0.35">
      <c r="A11" s="7">
        <f t="shared" si="0"/>
        <v>9</v>
      </c>
      <c r="B11" s="8" t="s">
        <v>5</v>
      </c>
      <c r="C11" s="7">
        <v>50</v>
      </c>
      <c r="D11" s="7">
        <v>35</v>
      </c>
      <c r="F11" s="3" t="e">
        <f t="array" aca="1" ref="F11:H12" ca="1">AncovaMeans(B3:D12)</f>
        <v>#NAME?</v>
      </c>
      <c r="G11" s="3" t="e">
        <f ca="1"/>
        <v>#NAME?</v>
      </c>
      <c r="H11" s="3" t="e">
        <f ca="1"/>
        <v>#NAME?</v>
      </c>
    </row>
    <row r="12" spans="1:12" x14ac:dyDescent="0.35">
      <c r="A12" s="9">
        <f t="shared" si="0"/>
        <v>10</v>
      </c>
      <c r="B12" s="10" t="s">
        <v>5</v>
      </c>
      <c r="C12" s="9">
        <v>35</v>
      </c>
      <c r="D12" s="9">
        <v>25</v>
      </c>
      <c r="F12" s="2" t="e">
        <f ca="1"/>
        <v>#NAME?</v>
      </c>
      <c r="G12" s="2" t="e">
        <f ca="1"/>
        <v>#NAME?</v>
      </c>
      <c r="H12" s="2" t="e">
        <f ca="1"/>
        <v>#NAME?</v>
      </c>
    </row>
    <row r="14" spans="1:12" x14ac:dyDescent="0.35">
      <c r="F14" t="s">
        <v>20</v>
      </c>
    </row>
    <row r="16" spans="1:12" x14ac:dyDescent="0.35">
      <c r="F16" t="e">
        <f t="array" aca="1" ref="F16:G21" ca="1">AncovaParallel(B3:D12,TRUE)</f>
        <v>#NAME?</v>
      </c>
      <c r="G16" s="4" t="e">
        <f ca="1"/>
        <v>#NAME?</v>
      </c>
    </row>
    <row r="17" spans="6:7" x14ac:dyDescent="0.35">
      <c r="F17" t="e">
        <f ca="1"/>
        <v>#NAME?</v>
      </c>
      <c r="G17" s="5" t="e">
        <f ca="1"/>
        <v>#NAME?</v>
      </c>
    </row>
    <row r="18" spans="6:7" x14ac:dyDescent="0.35">
      <c r="F18" t="e">
        <f ca="1"/>
        <v>#NAME?</v>
      </c>
      <c r="G18" s="5" t="e">
        <f ca="1"/>
        <v>#NAME?</v>
      </c>
    </row>
    <row r="19" spans="6:7" x14ac:dyDescent="0.35">
      <c r="F19" t="e">
        <f ca="1"/>
        <v>#NAME?</v>
      </c>
      <c r="G19" s="5" t="e">
        <f ca="1"/>
        <v>#NAME?</v>
      </c>
    </row>
    <row r="20" spans="6:7" x14ac:dyDescent="0.35">
      <c r="F20" t="e">
        <f ca="1"/>
        <v>#NAME?</v>
      </c>
      <c r="G20" s="5" t="e">
        <f ca="1"/>
        <v>#NAME?</v>
      </c>
    </row>
    <row r="21" spans="6:7" x14ac:dyDescent="0.35">
      <c r="F21" t="e">
        <f ca="1"/>
        <v>#NAME?</v>
      </c>
      <c r="G21" s="6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2024-11-16T15:33:08Z</dcterms:created>
  <dcterms:modified xsi:type="dcterms:W3CDTF">2024-11-17T17:02:43Z</dcterms:modified>
</cp:coreProperties>
</file>