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1A43E779-5A60-4846-93B1-B0350299E3AE}" xr6:coauthVersionLast="47" xr6:coauthVersionMax="47" xr10:uidLastSave="{00000000-0000-0000-0000-000000000000}"/>
  <bookViews>
    <workbookView xWindow="-110" yWindow="-110" windowWidth="19420" windowHeight="10300" xr2:uid="{2F84A42D-1C05-48AF-B894-692563D9F078}"/>
  </bookViews>
  <sheets>
    <sheet name="Title" sheetId="3" r:id="rId1"/>
    <sheet name="Constant" sheetId="2" r:id="rId2"/>
  </sheets>
  <externalReferences>
    <externalReference r:id="rId3"/>
    <externalReference r:id="rId4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C8" i="2"/>
  <c r="C9" i="2" s="1"/>
  <c r="F8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P7" i="2"/>
  <c r="J7" i="2"/>
  <c r="E7" i="2"/>
  <c r="C7" i="2"/>
  <c r="P6" i="2"/>
  <c r="F6" i="2"/>
  <c r="M26" i="2"/>
  <c r="M25" i="2"/>
  <c r="Q8" i="2"/>
  <c r="M24" i="2"/>
  <c r="Q7" i="2"/>
  <c r="Q6" i="2"/>
  <c r="M23" i="2"/>
  <c r="M22" i="2"/>
  <c r="M18" i="2"/>
  <c r="M17" i="2"/>
  <c r="M15" i="2"/>
  <c r="M16" i="2"/>
  <c r="M14" i="2"/>
  <c r="M13" i="2"/>
  <c r="M12" i="2"/>
  <c r="M11" i="2"/>
  <c r="C10" i="2" l="1"/>
  <c r="F7" i="2"/>
  <c r="G7" i="2" l="1"/>
  <c r="F9" i="2"/>
  <c r="C11" i="2"/>
  <c r="G8" i="2"/>
  <c r="F10" i="2" l="1"/>
  <c r="C12" i="2"/>
  <c r="G9" i="2"/>
  <c r="G10" i="2" l="1"/>
  <c r="C13" i="2"/>
  <c r="F11" i="2"/>
  <c r="G11" i="2" l="1"/>
  <c r="C14" i="2"/>
  <c r="F12" i="2"/>
  <c r="G12" i="2" s="1"/>
  <c r="F13" i="2" l="1"/>
  <c r="G13" i="2" s="1"/>
  <c r="C15" i="2"/>
  <c r="F14" i="2" l="1"/>
  <c r="C16" i="2"/>
  <c r="C17" i="2" l="1"/>
  <c r="F15" i="2"/>
  <c r="G15" i="2" s="1"/>
  <c r="G14" i="2"/>
  <c r="F16" i="2" l="1"/>
  <c r="G16" i="2" s="1"/>
  <c r="C18" i="2"/>
  <c r="F17" i="2" l="1"/>
  <c r="G17" i="2" s="1"/>
  <c r="C19" i="2"/>
  <c r="C20" i="2" l="1"/>
  <c r="F18" i="2"/>
  <c r="G18" i="2" s="1"/>
  <c r="F19" i="2" l="1"/>
  <c r="G19" i="2" s="1"/>
  <c r="C21" i="2"/>
  <c r="F20" i="2" l="1"/>
  <c r="G20" i="2" s="1"/>
  <c r="C22" i="2"/>
  <c r="F21" i="2" l="1"/>
  <c r="G21" i="2" s="1"/>
  <c r="C23" i="2"/>
  <c r="F22" i="2" l="1"/>
  <c r="G22" i="2" s="1"/>
  <c r="C24" i="2"/>
  <c r="C25" i="2" l="1"/>
  <c r="F23" i="2"/>
  <c r="G23" i="2" s="1"/>
  <c r="C26" i="2" l="1"/>
  <c r="F24" i="2"/>
  <c r="G24" i="2" s="1"/>
  <c r="C27" i="2" l="1"/>
  <c r="F25" i="2"/>
  <c r="G25" i="2" s="1"/>
  <c r="C28" i="2" l="1"/>
  <c r="F26" i="2"/>
  <c r="G26" i="2" s="1"/>
  <c r="F27" i="2" l="1"/>
  <c r="G27" i="2" s="1"/>
  <c r="C29" i="2"/>
  <c r="C30" i="2" l="1"/>
  <c r="F28" i="2"/>
  <c r="G28" i="2" s="1"/>
  <c r="F29" i="2" l="1"/>
  <c r="G29" i="2" s="1"/>
  <c r="C31" i="2"/>
  <c r="F30" i="2" l="1"/>
  <c r="G30" i="2" s="1"/>
  <c r="C32" i="2"/>
  <c r="C33" i="2" l="1"/>
  <c r="F31" i="2"/>
  <c r="G31" i="2" s="1"/>
  <c r="C34" i="2" l="1"/>
  <c r="F32" i="2"/>
  <c r="G32" i="2" s="1"/>
  <c r="F33" i="2" l="1"/>
  <c r="G33" i="2" s="1"/>
  <c r="C35" i="2"/>
  <c r="C36" i="2" l="1"/>
  <c r="F34" i="2"/>
  <c r="G34" i="2" s="1"/>
  <c r="C37" i="2" l="1"/>
  <c r="F35" i="2"/>
  <c r="G35" i="2" s="1"/>
  <c r="F36" i="2" l="1"/>
  <c r="G36" i="2" s="1"/>
  <c r="C38" i="2"/>
  <c r="C39" i="2" l="1"/>
  <c r="F37" i="2"/>
  <c r="G37" i="2" s="1"/>
  <c r="C40" i="2" l="1"/>
  <c r="F38" i="2"/>
  <c r="G38" i="2" s="1"/>
  <c r="F39" i="2" l="1"/>
  <c r="G39" i="2" s="1"/>
  <c r="C41" i="2"/>
  <c r="F40" i="2" l="1"/>
  <c r="G40" i="2" s="1"/>
  <c r="C42" i="2"/>
  <c r="F41" i="2" l="1"/>
  <c r="G41" i="2" s="1"/>
  <c r="C43" i="2"/>
  <c r="F42" i="2" l="1"/>
  <c r="G42" i="2" s="1"/>
  <c r="C44" i="2"/>
  <c r="F43" i="2" l="1"/>
  <c r="G43" i="2" s="1"/>
  <c r="C45" i="2"/>
  <c r="C46" i="2" l="1"/>
  <c r="F44" i="2"/>
  <c r="G44" i="2" s="1"/>
  <c r="F45" i="2" l="1"/>
  <c r="G45" i="2" s="1"/>
  <c r="C47" i="2"/>
  <c r="F46" i="2" l="1"/>
  <c r="G46" i="2" s="1"/>
  <c r="C48" i="2"/>
  <c r="C49" i="2" l="1"/>
  <c r="F47" i="2"/>
  <c r="G47" i="2" s="1"/>
  <c r="F48" i="2" l="1"/>
  <c r="G48" i="2" s="1"/>
  <c r="C50" i="2"/>
  <c r="C51" i="2" l="1"/>
  <c r="F49" i="2"/>
  <c r="G49" i="2" s="1"/>
  <c r="C52" i="2" l="1"/>
  <c r="F50" i="2"/>
  <c r="G50" i="2" s="1"/>
  <c r="C53" i="2" l="1"/>
  <c r="F51" i="2"/>
  <c r="G51" i="2" s="1"/>
  <c r="F52" i="2" l="1"/>
  <c r="G52" i="2" s="1"/>
  <c r="C54" i="2"/>
  <c r="F53" i="2" l="1"/>
  <c r="G53" i="2" s="1"/>
  <c r="C55" i="2"/>
  <c r="F54" i="2" l="1"/>
  <c r="G54" i="2" s="1"/>
  <c r="C56" i="2"/>
  <c r="F55" i="2" l="1"/>
  <c r="G55" i="2" s="1"/>
  <c r="C57" i="2"/>
  <c r="C58" i="2" l="1"/>
  <c r="F56" i="2"/>
  <c r="G56" i="2" s="1"/>
  <c r="C59" i="2" l="1"/>
  <c r="F57" i="2"/>
  <c r="G57" i="2" s="1"/>
  <c r="F58" i="2" l="1"/>
  <c r="G58" i="2" s="1"/>
  <c r="C60" i="2"/>
  <c r="F59" i="2" l="1"/>
  <c r="G59" i="2" s="1"/>
  <c r="C61" i="2"/>
  <c r="F60" i="2" l="1"/>
  <c r="G60" i="2" s="1"/>
  <c r="C62" i="2"/>
  <c r="C63" i="2" l="1"/>
  <c r="F61" i="2"/>
  <c r="G61" i="2" s="1"/>
  <c r="C64" i="2" l="1"/>
  <c r="F62" i="2"/>
  <c r="G62" i="2" s="1"/>
  <c r="C65" i="2" l="1"/>
  <c r="F63" i="2"/>
  <c r="G63" i="2" s="1"/>
  <c r="C66" i="2" l="1"/>
  <c r="F64" i="2"/>
  <c r="G64" i="2" s="1"/>
  <c r="F65" i="2" l="1"/>
  <c r="G65" i="2" s="1"/>
  <c r="C67" i="2"/>
  <c r="F66" i="2" l="1"/>
  <c r="G66" i="2" s="1"/>
  <c r="C68" i="2"/>
  <c r="C69" i="2" l="1"/>
  <c r="F67" i="2"/>
  <c r="G67" i="2" s="1"/>
  <c r="C70" i="2" l="1"/>
  <c r="F68" i="2"/>
  <c r="G68" i="2" s="1"/>
  <c r="C71" i="2" l="1"/>
  <c r="F69" i="2"/>
  <c r="G69" i="2" s="1"/>
  <c r="C72" i="2" l="1"/>
  <c r="F70" i="2"/>
  <c r="G70" i="2" s="1"/>
  <c r="F71" i="2" l="1"/>
  <c r="G71" i="2" s="1"/>
  <c r="C73" i="2"/>
  <c r="F72" i="2" l="1"/>
  <c r="G72" i="2" s="1"/>
  <c r="C74" i="2"/>
  <c r="C75" i="2" l="1"/>
  <c r="F73" i="2"/>
  <c r="G73" i="2" s="1"/>
  <c r="C76" i="2" l="1"/>
  <c r="F74" i="2"/>
  <c r="G74" i="2" s="1"/>
  <c r="F75" i="2" l="1"/>
  <c r="G75" i="2" s="1"/>
  <c r="C77" i="2"/>
  <c r="C78" i="2" l="1"/>
  <c r="F76" i="2"/>
  <c r="G76" i="2" s="1"/>
  <c r="F77" i="2" l="1"/>
  <c r="G77" i="2" s="1"/>
  <c r="C79" i="2"/>
  <c r="F78" i="2" l="1"/>
  <c r="G78" i="2" s="1"/>
  <c r="C80" i="2"/>
  <c r="C81" i="2" l="1"/>
  <c r="F79" i="2"/>
  <c r="G79" i="2" s="1"/>
  <c r="C82" i="2" l="1"/>
  <c r="F80" i="2"/>
  <c r="G80" i="2" s="1"/>
  <c r="F81" i="2" l="1"/>
  <c r="G81" i="2" s="1"/>
  <c r="C83" i="2"/>
  <c r="C84" i="2" l="1"/>
  <c r="F82" i="2"/>
  <c r="G82" i="2" s="1"/>
  <c r="C85" i="2" l="1"/>
  <c r="F83" i="2"/>
  <c r="G83" i="2" s="1"/>
  <c r="F84" i="2" l="1"/>
  <c r="G84" i="2" s="1"/>
  <c r="C86" i="2"/>
  <c r="C87" i="2" l="1"/>
  <c r="F85" i="2"/>
  <c r="G85" i="2" s="1"/>
  <c r="C88" i="2" l="1"/>
  <c r="F86" i="2"/>
  <c r="G86" i="2" s="1"/>
  <c r="F87" i="2" l="1"/>
  <c r="G87" i="2" s="1"/>
  <c r="C89" i="2"/>
  <c r="F88" i="2" l="1"/>
  <c r="G88" i="2" s="1"/>
  <c r="C90" i="2"/>
  <c r="F89" i="2" l="1"/>
  <c r="G89" i="2" s="1"/>
  <c r="C91" i="2"/>
  <c r="F90" i="2" l="1"/>
  <c r="G90" i="2" s="1"/>
  <c r="C92" i="2"/>
  <c r="F91" i="2" l="1"/>
  <c r="G91" i="2" s="1"/>
  <c r="C93" i="2"/>
  <c r="C94" i="2" l="1"/>
  <c r="F92" i="2"/>
  <c r="G92" i="2" s="1"/>
  <c r="F93" i="2" l="1"/>
  <c r="G93" i="2" s="1"/>
  <c r="C95" i="2"/>
  <c r="F94" i="2" l="1"/>
  <c r="G94" i="2" s="1"/>
  <c r="C96" i="2"/>
  <c r="C97" i="2" l="1"/>
  <c r="F95" i="2"/>
  <c r="G95" i="2" s="1"/>
  <c r="F96" i="2" l="1"/>
  <c r="G96" i="2" s="1"/>
  <c r="C98" i="2"/>
  <c r="C99" i="2" l="1"/>
  <c r="F97" i="2"/>
  <c r="G97" i="2" s="1"/>
  <c r="C100" i="2" l="1"/>
  <c r="F98" i="2"/>
  <c r="G98" i="2" s="1"/>
  <c r="C101" i="2" l="1"/>
  <c r="F99" i="2"/>
  <c r="G99" i="2" s="1"/>
  <c r="F100" i="2" l="1"/>
  <c r="G100" i="2" s="1"/>
  <c r="C102" i="2"/>
  <c r="F101" i="2" l="1"/>
  <c r="G101" i="2" s="1"/>
  <c r="C103" i="2"/>
  <c r="F102" i="2" l="1"/>
  <c r="G102" i="2" s="1"/>
  <c r="C104" i="2"/>
  <c r="F103" i="2" l="1"/>
  <c r="G103" i="2" s="1"/>
  <c r="C105" i="2"/>
  <c r="C106" i="2" l="1"/>
  <c r="F104" i="2"/>
  <c r="G104" i="2" s="1"/>
  <c r="C107" i="2" l="1"/>
  <c r="F105" i="2"/>
  <c r="G105" i="2" s="1"/>
  <c r="F106" i="2" l="1"/>
  <c r="G106" i="2" s="1"/>
  <c r="C108" i="2"/>
  <c r="F107" i="2" l="1"/>
  <c r="G107" i="2" s="1"/>
  <c r="C109" i="2"/>
  <c r="F108" i="2" l="1"/>
  <c r="G108" i="2" s="1"/>
  <c r="C110" i="2"/>
  <c r="C111" i="2" l="1"/>
  <c r="F109" i="2"/>
  <c r="G109" i="2" s="1"/>
  <c r="F110" i="2" l="1"/>
  <c r="K14" i="2"/>
  <c r="G110" i="2" l="1"/>
  <c r="K16" i="2"/>
  <c r="K17" i="2"/>
  <c r="K15" i="2"/>
  <c r="P12" i="2" s="1"/>
  <c r="Q12" i="2" s="1"/>
  <c r="R12" i="2" l="1"/>
  <c r="S12" i="2" s="1"/>
  <c r="K12" i="2"/>
  <c r="K11" i="2"/>
  <c r="K9" i="2"/>
  <c r="K13" i="2" s="1"/>
  <c r="R6" i="2" l="1"/>
  <c r="S6" i="2" s="1"/>
  <c r="R8" i="2"/>
  <c r="S8" i="2" s="1"/>
  <c r="K24" i="2"/>
  <c r="K26" i="2" s="1"/>
  <c r="R7" i="2"/>
  <c r="S7" i="2" s="1"/>
  <c r="K23" i="2"/>
  <c r="K25" i="2" s="1"/>
  <c r="K22" i="2" s="1"/>
</calcChain>
</file>

<file path=xl/sharedStrings.xml><?xml version="1.0" encoding="utf-8"?>
<sst xmlns="http://schemas.openxmlformats.org/spreadsheetml/2006/main" count="48" uniqueCount="44">
  <si>
    <t>ARMA(1,1) Process</t>
  </si>
  <si>
    <t>Residual</t>
  </si>
  <si>
    <t>Y</t>
  </si>
  <si>
    <t>ARIMA Model</t>
  </si>
  <si>
    <t>Model statistics</t>
  </si>
  <si>
    <t>time</t>
  </si>
  <si>
    <t>data</t>
  </si>
  <si>
    <t>residual</t>
  </si>
  <si>
    <t>index</t>
  </si>
  <si>
    <t>phi</t>
  </si>
  <si>
    <t>theta</t>
  </si>
  <si>
    <t>df</t>
  </si>
  <si>
    <t>SSE</t>
  </si>
  <si>
    <t>p-value</t>
  </si>
  <si>
    <t>=NORMSINV(RAND())</t>
  </si>
  <si>
    <r>
      <t>y</t>
    </r>
    <r>
      <rPr>
        <vertAlign val="subscript"/>
        <sz val="11"/>
        <color theme="1"/>
        <rFont val="Aptos Narrow"/>
        <family val="2"/>
        <scheme val="minor"/>
      </rPr>
      <t>i</t>
    </r>
    <r>
      <rPr>
        <sz val="11"/>
        <color theme="1"/>
        <rFont val="Aptos Narrow"/>
        <family val="2"/>
        <scheme val="minor"/>
      </rPr>
      <t xml:space="preserve"> = 3 + .7y</t>
    </r>
    <r>
      <rPr>
        <vertAlign val="subscript"/>
        <sz val="11"/>
        <color theme="1"/>
        <rFont val="Aptos Narrow"/>
        <family val="2"/>
        <scheme val="minor"/>
      </rPr>
      <t>i-1</t>
    </r>
    <r>
      <rPr>
        <sz val="11"/>
        <color theme="1"/>
        <rFont val="Aptos Narrow"/>
        <family val="2"/>
        <scheme val="minor"/>
      </rPr>
      <t xml:space="preserve"> + </t>
    </r>
    <r>
      <rPr>
        <sz val="11"/>
        <color theme="1"/>
        <rFont val="Calibri"/>
        <family val="2"/>
      </rPr>
      <t>ε</t>
    </r>
    <r>
      <rPr>
        <vertAlign val="subscript"/>
        <sz val="11"/>
        <color theme="1"/>
        <rFont val="Aptos Narrow"/>
        <family val="2"/>
        <scheme val="minor"/>
      </rPr>
      <t>i</t>
    </r>
    <r>
      <rPr>
        <sz val="11"/>
        <color theme="1"/>
        <rFont val="Aptos Narrow"/>
        <family val="2"/>
        <scheme val="minor"/>
      </rPr>
      <t xml:space="preserve"> - .2</t>
    </r>
    <r>
      <rPr>
        <sz val="11"/>
        <color theme="1"/>
        <rFont val="Calibri"/>
        <family val="2"/>
      </rPr>
      <t>ε</t>
    </r>
    <r>
      <rPr>
        <vertAlign val="subscript"/>
        <sz val="11"/>
        <color theme="1"/>
        <rFont val="Aptos Narrow"/>
        <family val="2"/>
        <scheme val="minor"/>
      </rPr>
      <t>i-1</t>
    </r>
  </si>
  <si>
    <t>Model parameters</t>
  </si>
  <si>
    <t>param</t>
  </si>
  <si>
    <t>value</t>
  </si>
  <si>
    <t>sse</t>
  </si>
  <si>
    <t>chi-sq</t>
  </si>
  <si>
    <t>phi 1</t>
  </si>
  <si>
    <t>const</t>
  </si>
  <si>
    <t>theta 1</t>
  </si>
  <si>
    <t>res mean</t>
  </si>
  <si>
    <t>t-stat</t>
  </si>
  <si>
    <t>res s.d.</t>
  </si>
  <si>
    <t>mean</t>
  </si>
  <si>
    <t>sqrt mse</t>
  </si>
  <si>
    <t>y mean</t>
  </si>
  <si>
    <t>z mean</t>
  </si>
  <si>
    <t>data s.d.</t>
  </si>
  <si>
    <t>size</t>
  </si>
  <si>
    <t>p</t>
  </si>
  <si>
    <t>q</t>
  </si>
  <si>
    <t>LL</t>
  </si>
  <si>
    <t>AIC</t>
  </si>
  <si>
    <t>BIC</t>
  </si>
  <si>
    <t>AIC aug</t>
  </si>
  <si>
    <t>BIC aug</t>
  </si>
  <si>
    <t>Real Statistics Using Excel</t>
  </si>
  <si>
    <t>Updated</t>
  </si>
  <si>
    <t>Copyright © 2013 - 2025 Charles Zaiontz</t>
  </si>
  <si>
    <t>Evaluating the ARMA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</si>
</sst>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quotePrefix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5" fontId="0" fillId="0" borderId="0" xfId="0" applyNumberForma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4%20March%202022.xlsx" TargetMode="External"/><Relationship Id="rId1" Type="http://schemas.openxmlformats.org/officeDocument/2006/relationships/externalLinkPath" Target="/38f5cd2f1f925cfd/Documenti/A%20Real%20Statistics%202020/Examples/Real%20Statistics%20Time%20Series%20Examples%204%20March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rles\AppData\Roaming\Microsoft\AddIns\XRealStatsX.xlam" TargetMode="External"/><Relationship Id="rId1" Type="http://schemas.openxmlformats.org/officeDocument/2006/relationships/externalLinkPath" Target="file:///C:\Users\Charles\AppData\Roaming\Microsoft\AddIns\XRealStatsX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Test 1"/>
      <sheetName val="Test 2"/>
      <sheetName val="DF 0"/>
      <sheetName val="DF 1"/>
      <sheetName val="DF 2"/>
      <sheetName val="ADF"/>
      <sheetName val="PP KPSS"/>
      <sheetName val="Sheet2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Sheet6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g"/>
      <sheetName val="Wilcoxon Table"/>
      <sheetName val="Mann Table"/>
      <sheetName val="Runs Table"/>
      <sheetName val="KS Table"/>
      <sheetName val="KS2 Table"/>
      <sheetName val="Lil Table"/>
      <sheetName val="AD Table"/>
      <sheetName val="AD2 Table"/>
      <sheetName val="SW Table"/>
      <sheetName val="Stud. Q Table"/>
      <sheetName val="Stud. Q Table 2"/>
      <sheetName val="Sp Rho Table"/>
      <sheetName val="Ken Tau Table"/>
      <sheetName val="Durbin Table"/>
      <sheetName val="Dunnett Table"/>
      <sheetName val="Dunnett 1"/>
      <sheetName val="Kendall Tc"/>
      <sheetName val="Kendall u"/>
      <sheetName val="Page Table"/>
      <sheetName val="Prime"/>
      <sheetName val="MSSD"/>
      <sheetName val="Dict"/>
      <sheetName val="ADict"/>
      <sheetName val="L4 2"/>
      <sheetName val="L8 2"/>
      <sheetName val="L8 42"/>
      <sheetName val="L9 3"/>
      <sheetName val="L12 2"/>
      <sheetName val="L16 2"/>
      <sheetName val="L16 4"/>
      <sheetName val="L16 42a"/>
      <sheetName val="L18 23"/>
      <sheetName val="L18 63"/>
      <sheetName val="L25 5"/>
      <sheetName val="L27 3"/>
      <sheetName val="L32 2"/>
      <sheetName val="L32 24"/>
      <sheetName val="L36 23a"/>
      <sheetName val="L36 23b"/>
      <sheetName val="L50 25"/>
      <sheetName val="L54 23"/>
      <sheetName val="L64 4"/>
      <sheetName val="T2"/>
      <sheetName val="T3"/>
      <sheetName val="T4"/>
    </sheetNames>
    <definedNames>
      <definedName name="ARMA_SSE"/>
      <definedName name="FTEX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EFAF-CECD-408C-8C41-FA212333F10C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40</v>
      </c>
    </row>
    <row r="2" spans="1:13" x14ac:dyDescent="0.35">
      <c r="A2" t="s">
        <v>43</v>
      </c>
    </row>
    <row r="4" spans="1:13" x14ac:dyDescent="0.35">
      <c r="A4" t="s">
        <v>41</v>
      </c>
      <c r="B4" s="17">
        <v>45688</v>
      </c>
    </row>
    <row r="6" spans="1:13" x14ac:dyDescent="0.35">
      <c r="A6" s="18" t="s">
        <v>42</v>
      </c>
    </row>
    <row r="10" spans="1:13" ht="18.5" x14ac:dyDescent="0.45">
      <c r="M10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BCEC-ECAC-42D4-8549-656D5CE7C125}">
  <sheetPr codeName="Sheet47"/>
  <dimension ref="A1:S113"/>
  <sheetViews>
    <sheetView workbookViewId="0"/>
  </sheetViews>
  <sheetFormatPr defaultRowHeight="14.5" x14ac:dyDescent="0.35"/>
  <cols>
    <col min="1" max="1" width="4.81640625" customWidth="1"/>
    <col min="4" max="4" width="5.7265625" customWidth="1"/>
    <col min="5" max="5" width="7.7265625" customWidth="1"/>
    <col min="8" max="8" width="6.26953125" customWidth="1"/>
    <col min="10" max="11" width="9.81640625" customWidth="1"/>
    <col min="12" max="12" width="2.81640625" customWidth="1"/>
    <col min="13" max="13" width="36" customWidth="1"/>
    <col min="18" max="19" width="9.1796875" customWidth="1"/>
  </cols>
  <sheetData>
    <row r="1" spans="1:19" x14ac:dyDescent="0.35">
      <c r="A1" s="1" t="s">
        <v>0</v>
      </c>
    </row>
    <row r="2" spans="1:19" s="3" customFormat="1" x14ac:dyDescent="0.35"/>
    <row r="3" spans="1:19" s="3" customFormat="1" ht="15" customHeight="1" x14ac:dyDescent="0.35">
      <c r="A3" s="3" t="s">
        <v>15</v>
      </c>
      <c r="E3" s="3" t="s">
        <v>3</v>
      </c>
      <c r="I3" s="3" t="s">
        <v>4</v>
      </c>
      <c r="O3" s="3" t="s">
        <v>16</v>
      </c>
    </row>
    <row r="4" spans="1:19" s="3" customFormat="1" ht="15" thickBot="1" x14ac:dyDescent="0.4"/>
    <row r="5" spans="1:19" ht="15" thickTop="1" x14ac:dyDescent="0.35">
      <c r="B5" s="4" t="s">
        <v>1</v>
      </c>
      <c r="C5" s="4" t="s">
        <v>2</v>
      </c>
      <c r="E5" s="5" t="s">
        <v>5</v>
      </c>
      <c r="F5" s="5" t="s">
        <v>6</v>
      </c>
      <c r="G5" s="5" t="s">
        <v>7</v>
      </c>
      <c r="I5" s="5" t="s">
        <v>8</v>
      </c>
      <c r="J5" s="5" t="s">
        <v>9</v>
      </c>
      <c r="K5" s="5" t="s">
        <v>10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13</v>
      </c>
    </row>
    <row r="6" spans="1:19" x14ac:dyDescent="0.35">
      <c r="B6" s="2"/>
      <c r="C6" s="2"/>
      <c r="E6">
        <v>1</v>
      </c>
      <c r="F6">
        <f t="shared" ref="F6:F69" si="0">C7-K$7</f>
        <v>-7.030007746961946</v>
      </c>
      <c r="G6">
        <v>0</v>
      </c>
      <c r="I6" s="2">
        <v>1</v>
      </c>
      <c r="J6">
        <v>0.75099344092444753</v>
      </c>
      <c r="K6">
        <v>-0.48632527191137559</v>
      </c>
      <c r="O6" t="s">
        <v>21</v>
      </c>
      <c r="P6">
        <f>J6</f>
        <v>0.75099344092444753</v>
      </c>
      <c r="Q6">
        <f>[2]!ARMA_SSE(F6:F110,P6,P7,0,1)</f>
        <v>420.94597010400582</v>
      </c>
      <c r="R6">
        <f>K17*(LN(Q6)-LN(K9))</f>
        <v>140.37645897914558</v>
      </c>
      <c r="S6">
        <f>CHIDIST(R6,1)</f>
        <v>2.2023768233306395E-32</v>
      </c>
    </row>
    <row r="7" spans="1:19" x14ac:dyDescent="0.35">
      <c r="A7">
        <v>1</v>
      </c>
      <c r="B7">
        <v>0.11767564756553417</v>
      </c>
      <c r="C7">
        <f t="shared" ref="C7:C70" si="1">3+0.7*C6+B7-0.2*B6</f>
        <v>3.1176756475655343</v>
      </c>
      <c r="E7">
        <f t="shared" ref="E7:E70" si="2">E6+1</f>
        <v>2</v>
      </c>
      <c r="F7">
        <f t="shared" si="0"/>
        <v>-4.3394323087285525</v>
      </c>
      <c r="G7">
        <f t="shared" ref="G7:G70" si="3">F7-SUMPRODUCT(F6,J$6)-SUMPRODUCT(G6,K$6)</f>
        <v>0.94005739888792217</v>
      </c>
      <c r="I7" s="9" t="s">
        <v>22</v>
      </c>
      <c r="J7" s="8">
        <f>K7*(1-SUM(J6))</f>
        <v>2.5268397246594096</v>
      </c>
      <c r="K7" s="8">
        <v>10.14768339452748</v>
      </c>
      <c r="O7" t="s">
        <v>23</v>
      </c>
      <c r="P7">
        <f>K6</f>
        <v>-0.48632527191137559</v>
      </c>
      <c r="Q7">
        <f>[2]!ARMA_SSE(F6:F110,P6,P7,0,,1)</f>
        <v>134.27364939135163</v>
      </c>
      <c r="R7">
        <f>K17*(LN(Q7)-LN(K9))</f>
        <v>21.54349941570328</v>
      </c>
      <c r="S7">
        <f>CHIDIST(R7,1)</f>
        <v>3.4589314028901196E-6</v>
      </c>
    </row>
    <row r="8" spans="1:19" x14ac:dyDescent="0.35">
      <c r="A8">
        <f t="shared" ref="A8:A71" si="4">A7+1</f>
        <v>2</v>
      </c>
      <c r="B8">
        <v>0.64941326201616068</v>
      </c>
      <c r="C8">
        <f t="shared" si="1"/>
        <v>5.8082510857989273</v>
      </c>
      <c r="E8">
        <f t="shared" si="2"/>
        <v>3</v>
      </c>
      <c r="F8">
        <f t="shared" si="0"/>
        <v>-5.2409147961457041</v>
      </c>
      <c r="G8">
        <f t="shared" si="3"/>
        <v>-1.5248559248284599</v>
      </c>
      <c r="O8" s="8" t="s">
        <v>22</v>
      </c>
      <c r="P8" s="8">
        <f>J7</f>
        <v>2.5268397246594096</v>
      </c>
      <c r="Q8" s="8">
        <f>[2]!ARMA_SSE(F6:F110,P6,P7,K7)</f>
        <v>2587.4167365652011</v>
      </c>
      <c r="R8" s="8">
        <f>K17*(LN(Q8)-LN(K9))</f>
        <v>329.23117901226948</v>
      </c>
      <c r="S8" s="8">
        <f>CHIDIST(R8,1)</f>
        <v>1.4133124271965332E-73</v>
      </c>
    </row>
    <row r="9" spans="1:19" x14ac:dyDescent="0.35">
      <c r="A9">
        <f t="shared" si="4"/>
        <v>3</v>
      </c>
      <c r="B9">
        <v>-2.0291245092742414</v>
      </c>
      <c r="C9">
        <f t="shared" si="1"/>
        <v>4.9067685983817757</v>
      </c>
      <c r="E9">
        <f t="shared" si="2"/>
        <v>4</v>
      </c>
      <c r="F9">
        <f t="shared" si="0"/>
        <v>-4.0282089122672371</v>
      </c>
      <c r="G9">
        <f t="shared" si="3"/>
        <v>-0.8338922481857981</v>
      </c>
      <c r="J9" t="s">
        <v>12</v>
      </c>
      <c r="K9" s="7">
        <f>SUMSQ(G7:G110)</f>
        <v>109.15084715738651</v>
      </c>
    </row>
    <row r="10" spans="1:19" ht="15" thickBot="1" x14ac:dyDescent="0.4">
      <c r="A10">
        <f t="shared" si="4"/>
        <v>4</v>
      </c>
      <c r="B10">
        <v>-0.72108843846184933</v>
      </c>
      <c r="C10">
        <f t="shared" si="1"/>
        <v>6.1194744822602427</v>
      </c>
      <c r="E10">
        <f t="shared" si="2"/>
        <v>5</v>
      </c>
      <c r="F10">
        <f t="shared" si="0"/>
        <v>-2.0123570827617723</v>
      </c>
      <c r="G10">
        <f t="shared" si="3"/>
        <v>0.60725851468057956</v>
      </c>
    </row>
    <row r="11" spans="1:19" ht="15" thickTop="1" x14ac:dyDescent="0.35">
      <c r="A11">
        <f t="shared" si="4"/>
        <v>5</v>
      </c>
      <c r="B11">
        <v>0.70747648649116823</v>
      </c>
      <c r="C11">
        <f t="shared" si="1"/>
        <v>8.1353263117657075</v>
      </c>
      <c r="E11">
        <f t="shared" si="2"/>
        <v>6</v>
      </c>
      <c r="F11">
        <f t="shared" si="0"/>
        <v>-0.80281596788150544</v>
      </c>
      <c r="G11">
        <f t="shared" si="3"/>
        <v>1.0037761643429719</v>
      </c>
      <c r="J11" t="s">
        <v>24</v>
      </c>
      <c r="K11" s="11">
        <f>AVERAGE(G7:G110)</f>
        <v>5.7767720864881911E-4</v>
      </c>
      <c r="M11" t="str">
        <f>[2]!FTEXT(K11)</f>
        <v>=AVERAGE(G7:G110)</v>
      </c>
      <c r="O11" s="5" t="s">
        <v>17</v>
      </c>
      <c r="P11" s="5" t="s">
        <v>18</v>
      </c>
      <c r="Q11" s="5" t="s">
        <v>25</v>
      </c>
      <c r="R11" s="5" t="s">
        <v>11</v>
      </c>
      <c r="S11" s="5" t="s">
        <v>13</v>
      </c>
    </row>
    <row r="12" spans="1:19" x14ac:dyDescent="0.35">
      <c r="A12">
        <f t="shared" si="4"/>
        <v>6</v>
      </c>
      <c r="B12">
        <v>0.79163430570821358</v>
      </c>
      <c r="C12">
        <f t="shared" si="1"/>
        <v>9.3448674266459744</v>
      </c>
      <c r="E12">
        <f t="shared" si="2"/>
        <v>7</v>
      </c>
      <c r="F12">
        <f t="shared" si="0"/>
        <v>-1.0000327106403208</v>
      </c>
      <c r="G12">
        <f t="shared" si="3"/>
        <v>9.103853157035513E-2</v>
      </c>
      <c r="J12" t="s">
        <v>26</v>
      </c>
      <c r="K12" s="12">
        <f>STDEV(G7:G110)</f>
        <v>1.0294253861947467</v>
      </c>
      <c r="M12" t="str">
        <f>[2]!FTEXT(K12)</f>
        <v>=STDEV(G7:G110)</v>
      </c>
      <c r="O12" s="8" t="s">
        <v>27</v>
      </c>
      <c r="P12" s="8">
        <f>K15</f>
        <v>-0.22770272959628904</v>
      </c>
      <c r="Q12" s="8">
        <f>-P12/(K16/SQRT(K17))</f>
        <v>1.7419814194640035</v>
      </c>
      <c r="R12" s="6">
        <f>K17-1</f>
        <v>103</v>
      </c>
      <c r="S12" s="8">
        <f>TDIST(ABS(Q12),R12,2)</f>
        <v>8.4496862986639151E-2</v>
      </c>
    </row>
    <row r="13" spans="1:19" x14ac:dyDescent="0.35">
      <c r="A13">
        <f t="shared" si="4"/>
        <v>7</v>
      </c>
      <c r="B13">
        <v>-0.23542965362337992</v>
      </c>
      <c r="C13">
        <f t="shared" si="1"/>
        <v>9.147650683887159</v>
      </c>
      <c r="E13">
        <f t="shared" si="2"/>
        <v>8</v>
      </c>
      <c r="F13">
        <f t="shared" si="0"/>
        <v>-2.0461901132245011</v>
      </c>
      <c r="G13">
        <f t="shared" si="3"/>
        <v>-1.2508977682033589</v>
      </c>
      <c r="J13" t="s">
        <v>28</v>
      </c>
      <c r="K13" s="12">
        <f>SQRT(K9/K17)</f>
        <v>1.024464433991406</v>
      </c>
      <c r="M13" t="str">
        <f>[2]!FTEXT(K13)</f>
        <v>=SQRT(K9/K17)</v>
      </c>
    </row>
    <row r="14" spans="1:19" x14ac:dyDescent="0.35">
      <c r="A14">
        <f t="shared" si="4"/>
        <v>8</v>
      </c>
      <c r="B14">
        <v>-1.3489481281427076</v>
      </c>
      <c r="C14">
        <f t="shared" si="1"/>
        <v>8.1014932813029787</v>
      </c>
      <c r="E14">
        <f t="shared" si="2"/>
        <v>9</v>
      </c>
      <c r="F14">
        <f t="shared" si="0"/>
        <v>-1.2643653545509892E-3</v>
      </c>
      <c r="G14">
        <f t="shared" si="3"/>
        <v>0.92706779130667061</v>
      </c>
      <c r="J14" t="s">
        <v>29</v>
      </c>
      <c r="K14" s="12">
        <f>AVERAGE(C7:C111)</f>
        <v>9.8551968076229493</v>
      </c>
      <c r="M14" t="str">
        <f>[2]!FTEXT(K14)</f>
        <v>=AVERAGE(C7:C111)</v>
      </c>
    </row>
    <row r="15" spans="1:19" x14ac:dyDescent="0.35">
      <c r="A15">
        <f t="shared" si="4"/>
        <v>9</v>
      </c>
      <c r="B15">
        <v>1.2055841066323034</v>
      </c>
      <c r="C15">
        <f t="shared" si="1"/>
        <v>10.146419029172929</v>
      </c>
      <c r="E15">
        <f t="shared" si="2"/>
        <v>10</v>
      </c>
      <c r="F15">
        <f t="shared" si="0"/>
        <v>0.89751295447669932</v>
      </c>
      <c r="G15">
        <f t="shared" si="3"/>
        <v>1.3493189802523942</v>
      </c>
      <c r="J15" t="s">
        <v>30</v>
      </c>
      <c r="K15" s="12">
        <f>AVERAGE(F7:F110)</f>
        <v>-0.22770272959628904</v>
      </c>
      <c r="M15" t="str">
        <f>[2]!FTEXT(K15)</f>
        <v>=AVERAGE(F7:F110)</v>
      </c>
    </row>
    <row r="16" spans="1:19" x14ac:dyDescent="0.35">
      <c r="A16">
        <f t="shared" si="4"/>
        <v>10</v>
      </c>
      <c r="B16">
        <v>1.1838198499095893</v>
      </c>
      <c r="C16">
        <f t="shared" si="1"/>
        <v>11.045196349004179</v>
      </c>
      <c r="E16">
        <f t="shared" si="2"/>
        <v>11</v>
      </c>
      <c r="F16">
        <f t="shared" si="0"/>
        <v>-2.5105314344493479E-2</v>
      </c>
      <c r="G16">
        <f t="shared" si="3"/>
        <v>-4.2923736334791407E-2</v>
      </c>
      <c r="J16" t="s">
        <v>31</v>
      </c>
      <c r="K16" s="12">
        <f>STDEV(F7:F110)</f>
        <v>1.3330344957032549</v>
      </c>
      <c r="M16" t="str">
        <f>[2]!FTEXT(K16)</f>
        <v>=STDEV(F7:F110)</v>
      </c>
    </row>
    <row r="17" spans="1:13" x14ac:dyDescent="0.35">
      <c r="A17">
        <f t="shared" si="4"/>
        <v>11</v>
      </c>
      <c r="B17">
        <v>-0.37229539413802176</v>
      </c>
      <c r="C17">
        <f t="shared" si="1"/>
        <v>10.122578080182986</v>
      </c>
      <c r="E17">
        <f t="shared" si="2"/>
        <v>12</v>
      </c>
      <c r="F17">
        <f t="shared" si="0"/>
        <v>2.5918849924568832E-2</v>
      </c>
      <c r="G17">
        <f t="shared" si="3"/>
        <v>2.3897878585160254E-2</v>
      </c>
      <c r="J17" t="s">
        <v>32</v>
      </c>
      <c r="K17" s="13">
        <f>COUNT(F7:F110)</f>
        <v>104</v>
      </c>
      <c r="M17" t="str">
        <f>[2]!FTEXT(K17)</f>
        <v>=COUNT(F7:F110)</v>
      </c>
    </row>
    <row r="18" spans="1:13" x14ac:dyDescent="0.35">
      <c r="A18">
        <f t="shared" si="4"/>
        <v>12</v>
      </c>
      <c r="B18">
        <v>1.3338509496353779E-2</v>
      </c>
      <c r="C18">
        <f t="shared" si="1"/>
        <v>10.173602244452049</v>
      </c>
      <c r="E18">
        <f t="shared" si="2"/>
        <v>13</v>
      </c>
      <c r="F18">
        <f t="shared" si="0"/>
        <v>0.673626406365333</v>
      </c>
      <c r="G18">
        <f t="shared" si="3"/>
        <v>0.66578366237670983</v>
      </c>
      <c r="M18" t="str">
        <f>[2]!FTEXT(K18)</f>
        <v/>
      </c>
    </row>
    <row r="19" spans="1:13" x14ac:dyDescent="0.35">
      <c r="A19">
        <f t="shared" si="4"/>
        <v>13</v>
      </c>
      <c r="B19">
        <v>0.70245593167564913</v>
      </c>
      <c r="C19">
        <f t="shared" si="1"/>
        <v>10.821309800892813</v>
      </c>
      <c r="E19">
        <f t="shared" si="2"/>
        <v>14</v>
      </c>
      <c r="F19">
        <f t="shared" si="0"/>
        <v>-6.3620144953523194E-2</v>
      </c>
      <c r="G19">
        <f t="shared" si="3"/>
        <v>-0.24572173712788986</v>
      </c>
      <c r="J19" t="s">
        <v>33</v>
      </c>
      <c r="K19" s="11">
        <v>1</v>
      </c>
    </row>
    <row r="20" spans="1:13" x14ac:dyDescent="0.35">
      <c r="A20">
        <f t="shared" si="4"/>
        <v>14</v>
      </c>
      <c r="B20">
        <v>-0.35036242471588258</v>
      </c>
      <c r="C20">
        <f t="shared" si="1"/>
        <v>10.084063249573957</v>
      </c>
      <c r="E20">
        <f t="shared" si="2"/>
        <v>15</v>
      </c>
      <c r="F20">
        <f t="shared" si="0"/>
        <v>0.19837066102799739</v>
      </c>
      <c r="G20">
        <f t="shared" si="3"/>
        <v>0.12664828197549932</v>
      </c>
      <c r="J20" t="s">
        <v>34</v>
      </c>
      <c r="K20" s="13">
        <v>1</v>
      </c>
    </row>
    <row r="21" spans="1:13" x14ac:dyDescent="0.35">
      <c r="A21">
        <f t="shared" si="4"/>
        <v>15</v>
      </c>
      <c r="B21">
        <v>0.21713729591053152</v>
      </c>
      <c r="C21">
        <f t="shared" si="1"/>
        <v>10.346054055555477</v>
      </c>
      <c r="E21">
        <f t="shared" si="2"/>
        <v>16</v>
      </c>
      <c r="F21">
        <f t="shared" si="0"/>
        <v>-0.45548045522488501</v>
      </c>
      <c r="G21">
        <f t="shared" si="3"/>
        <v>-0.54286326035991472</v>
      </c>
    </row>
    <row r="22" spans="1:13" x14ac:dyDescent="0.35">
      <c r="A22">
        <f t="shared" si="4"/>
        <v>16</v>
      </c>
      <c r="B22">
        <v>-0.50660744040413153</v>
      </c>
      <c r="C22">
        <f t="shared" si="1"/>
        <v>9.6922029393025948</v>
      </c>
      <c r="E22">
        <f t="shared" si="2"/>
        <v>17</v>
      </c>
      <c r="F22">
        <f t="shared" si="0"/>
        <v>1.0578913760983877</v>
      </c>
      <c r="G22">
        <f t="shared" si="3"/>
        <v>1.1359460877363265</v>
      </c>
      <c r="J22" t="s">
        <v>35</v>
      </c>
      <c r="K22" s="14">
        <f>-(K25-2*(K19+K20+2))/2</f>
        <v>-150.08328460523256</v>
      </c>
      <c r="M22" t="str">
        <f>[2]!FTEXT(K22)</f>
        <v>=-(K25-2*(K19+K20+2))/2</v>
      </c>
    </row>
    <row r="23" spans="1:13" x14ac:dyDescent="0.35">
      <c r="A23">
        <f t="shared" si="4"/>
        <v>17</v>
      </c>
      <c r="B23">
        <v>1.3197112250332261</v>
      </c>
      <c r="C23">
        <f t="shared" si="1"/>
        <v>11.205574770625867</v>
      </c>
      <c r="E23">
        <f t="shared" si="2"/>
        <v>18</v>
      </c>
      <c r="F23">
        <f t="shared" si="0"/>
        <v>2.5044330219873654</v>
      </c>
      <c r="G23">
        <f t="shared" si="3"/>
        <v>2.2624028273219707</v>
      </c>
      <c r="J23" t="s">
        <v>36</v>
      </c>
      <c r="K23" s="15">
        <f>K17*LN(K9/K17)+2*(K19+K20+2)</f>
        <v>13.02735430389321</v>
      </c>
      <c r="M23" t="str">
        <f>[2]!FTEXT(K23)</f>
        <v>=K17*LN(K9/K17)+2*(K19+K20+2)</v>
      </c>
    </row>
    <row r="24" spans="1:13" x14ac:dyDescent="0.35">
      <c r="A24">
        <f t="shared" si="4"/>
        <v>18</v>
      </c>
      <c r="B24">
        <v>2.0721563220833827</v>
      </c>
      <c r="C24">
        <f t="shared" si="1"/>
        <v>12.652116416514845</v>
      </c>
      <c r="E24">
        <f t="shared" si="2"/>
        <v>19</v>
      </c>
      <c r="F24">
        <f t="shared" si="0"/>
        <v>3.2586457741079187</v>
      </c>
      <c r="G24">
        <f t="shared" si="3"/>
        <v>2.4780966715312367</v>
      </c>
      <c r="J24" t="s">
        <v>37</v>
      </c>
      <c r="K24" s="15">
        <f>K17*LN(K9/K17)+LN(K17)*(K19+K20+2)</f>
        <v>23.604917900458702</v>
      </c>
      <c r="M24" t="str">
        <f>[2]!FTEXT(K24)</f>
        <v>=K17*LN(K9/K17)+LN(K17)*(K19+K20+2)</v>
      </c>
    </row>
    <row r="25" spans="1:13" x14ac:dyDescent="0.35">
      <c r="A25">
        <f t="shared" si="4"/>
        <v>19</v>
      </c>
      <c r="B25">
        <v>1.9642789414916844</v>
      </c>
      <c r="C25">
        <f t="shared" si="1"/>
        <v>13.406329168635398</v>
      </c>
      <c r="E25">
        <f t="shared" si="2"/>
        <v>20</v>
      </c>
      <c r="F25">
        <f t="shared" si="0"/>
        <v>2.0835345356564954</v>
      </c>
      <c r="G25">
        <f t="shared" si="3"/>
        <v>0.84147397061038287</v>
      </c>
      <c r="J25" t="s">
        <v>38</v>
      </c>
      <c r="K25" s="15">
        <f>K17*(1+LN(2*PI()))+K23</f>
        <v>308.16656921046513</v>
      </c>
      <c r="M25" t="str">
        <f>[2]!FTEXT(K25)</f>
        <v>=K17*(1+LN(2*PI()))+K23</v>
      </c>
    </row>
    <row r="26" spans="1:13" x14ac:dyDescent="0.35">
      <c r="A26">
        <f t="shared" si="4"/>
        <v>20</v>
      </c>
      <c r="B26">
        <v>0.23964330043753548</v>
      </c>
      <c r="C26">
        <f t="shared" si="1"/>
        <v>12.231217930183975</v>
      </c>
      <c r="E26">
        <f t="shared" si="2"/>
        <v>21</v>
      </c>
      <c r="F26">
        <f t="shared" si="0"/>
        <v>1.9692910614317576</v>
      </c>
      <c r="G26">
        <f t="shared" si="3"/>
        <v>0.81380034877760443</v>
      </c>
      <c r="J26" t="s">
        <v>39</v>
      </c>
      <c r="K26" s="16">
        <f>K17*(1+LN(2*PI()))+K24</f>
        <v>318.74413280703061</v>
      </c>
      <c r="M26" t="str">
        <f>[2]!FTEXT(K26)</f>
        <v>=K17*(1+LN(2*PI()))+K24</v>
      </c>
    </row>
    <row r="27" spans="1:13" x14ac:dyDescent="0.35">
      <c r="A27">
        <f t="shared" si="4"/>
        <v>21</v>
      </c>
      <c r="B27">
        <v>0.60305056491796249</v>
      </c>
      <c r="C27">
        <f t="shared" si="1"/>
        <v>12.116974455959237</v>
      </c>
      <c r="E27">
        <f t="shared" si="2"/>
        <v>22</v>
      </c>
      <c r="F27">
        <f t="shared" si="0"/>
        <v>0.31220549983343027</v>
      </c>
      <c r="G27">
        <f t="shared" si="3"/>
        <v>-0.7709474946721222</v>
      </c>
    </row>
    <row r="28" spans="1:13" x14ac:dyDescent="0.35">
      <c r="A28">
        <f t="shared" si="4"/>
        <v>22</v>
      </c>
      <c r="B28">
        <v>-0.90138311182696351</v>
      </c>
      <c r="C28">
        <f t="shared" si="1"/>
        <v>10.45988889436091</v>
      </c>
      <c r="E28">
        <f t="shared" si="2"/>
        <v>23</v>
      </c>
      <c r="F28">
        <f t="shared" si="0"/>
        <v>-0.70122572344625311</v>
      </c>
      <c r="G28">
        <f t="shared" si="3"/>
        <v>-1.3106212560175114</v>
      </c>
    </row>
    <row r="29" spans="1:13" x14ac:dyDescent="0.35">
      <c r="A29">
        <f t="shared" si="4"/>
        <v>23</v>
      </c>
      <c r="B29">
        <v>-1.0557411773368031</v>
      </c>
      <c r="C29">
        <f t="shared" si="1"/>
        <v>9.4464576710812267</v>
      </c>
      <c r="E29">
        <f t="shared" si="2"/>
        <v>24</v>
      </c>
      <c r="F29">
        <f t="shared" si="0"/>
        <v>1.0333470402668414</v>
      </c>
      <c r="G29">
        <f t="shared" si="3"/>
        <v>0.92257472047693312</v>
      </c>
    </row>
    <row r="30" spans="1:13" x14ac:dyDescent="0.35">
      <c r="A30">
        <f t="shared" si="4"/>
        <v>24</v>
      </c>
      <c r="B30">
        <v>1.357361829570102</v>
      </c>
      <c r="C30">
        <f t="shared" si="1"/>
        <v>11.181030434794321</v>
      </c>
      <c r="E30">
        <f t="shared" si="2"/>
        <v>25</v>
      </c>
      <c r="F30">
        <f t="shared" si="0"/>
        <v>-2.5623231781818046</v>
      </c>
      <c r="G30">
        <f t="shared" si="3"/>
        <v>-2.8896886258263876</v>
      </c>
    </row>
    <row r="31" spans="1:13" x14ac:dyDescent="0.35">
      <c r="A31">
        <f t="shared" si="4"/>
        <v>25</v>
      </c>
      <c r="B31">
        <v>-2.969888722096329</v>
      </c>
      <c r="C31">
        <f t="shared" si="1"/>
        <v>7.5853602163456753</v>
      </c>
      <c r="E31">
        <f t="shared" si="2"/>
        <v>26</v>
      </c>
      <c r="F31">
        <f t="shared" si="0"/>
        <v>0.83084846688418779</v>
      </c>
      <c r="G31">
        <f t="shared" si="3"/>
        <v>1.3498077605331802</v>
      </c>
    </row>
    <row r="32" spans="1:13" x14ac:dyDescent="0.35">
      <c r="A32">
        <f t="shared" si="4"/>
        <v>26</v>
      </c>
      <c r="B32">
        <v>2.0748019655504284</v>
      </c>
      <c r="C32">
        <f t="shared" si="1"/>
        <v>10.978531861411668</v>
      </c>
      <c r="E32">
        <f t="shared" si="2"/>
        <v>27</v>
      </c>
      <c r="F32">
        <f t="shared" si="0"/>
        <v>0.40254181409825662</v>
      </c>
      <c r="G32">
        <f t="shared" si="3"/>
        <v>0.4350256912354824</v>
      </c>
    </row>
    <row r="33" spans="1:7" x14ac:dyDescent="0.35">
      <c r="A33">
        <f t="shared" si="4"/>
        <v>27</v>
      </c>
      <c r="B33">
        <v>0.28021329874765349</v>
      </c>
      <c r="C33">
        <f t="shared" si="1"/>
        <v>10.550225208625736</v>
      </c>
      <c r="E33">
        <f t="shared" si="2"/>
        <v>28</v>
      </c>
      <c r="F33">
        <f t="shared" si="0"/>
        <v>1.0797780365175154</v>
      </c>
      <c r="G33">
        <f t="shared" si="3"/>
        <v>0.98903576201042653</v>
      </c>
    </row>
    <row r="34" spans="1:7" x14ac:dyDescent="0.35">
      <c r="A34">
        <f t="shared" si="4"/>
        <v>28</v>
      </c>
      <c r="B34">
        <v>0.89834644475651204</v>
      </c>
      <c r="C34">
        <f t="shared" si="1"/>
        <v>11.227461431044995</v>
      </c>
      <c r="E34">
        <f t="shared" si="2"/>
        <v>29</v>
      </c>
      <c r="F34">
        <f t="shared" si="0"/>
        <v>-1.0715120689957924</v>
      </c>
      <c r="G34">
        <f t="shared" si="3"/>
        <v>-1.4014252061849299</v>
      </c>
    </row>
    <row r="35" spans="1:7" x14ac:dyDescent="0.35">
      <c r="A35">
        <f t="shared" si="4"/>
        <v>29</v>
      </c>
      <c r="B35">
        <v>-1.6033823872485062</v>
      </c>
      <c r="C35">
        <f t="shared" si="1"/>
        <v>9.0761713255316874</v>
      </c>
      <c r="E35">
        <f t="shared" si="2"/>
        <v>30</v>
      </c>
      <c r="F35">
        <f t="shared" si="0"/>
        <v>-0.23818774361894235</v>
      </c>
      <c r="G35">
        <f t="shared" si="3"/>
        <v>-0.11503770239305988</v>
      </c>
    </row>
    <row r="36" spans="1:7" x14ac:dyDescent="0.35">
      <c r="A36">
        <f t="shared" si="4"/>
        <v>30</v>
      </c>
      <c r="B36">
        <v>0.23549924558665486</v>
      </c>
      <c r="C36">
        <f t="shared" si="1"/>
        <v>9.9094956509085375</v>
      </c>
      <c r="E36">
        <f t="shared" si="2"/>
        <v>31</v>
      </c>
      <c r="F36">
        <f t="shared" si="0"/>
        <v>1.5359521764536588</v>
      </c>
      <c r="G36">
        <f t="shared" si="3"/>
        <v>1.6588838677237137</v>
      </c>
    </row>
    <row r="37" spans="1:7" x14ac:dyDescent="0.35">
      <c r="A37">
        <f t="shared" si="4"/>
        <v>31</v>
      </c>
      <c r="B37">
        <v>1.7940884644624944</v>
      </c>
      <c r="C37">
        <f t="shared" si="1"/>
        <v>11.683635570981139</v>
      </c>
      <c r="E37">
        <f t="shared" si="2"/>
        <v>32</v>
      </c>
      <c r="F37">
        <f t="shared" si="0"/>
        <v>-0.75856528548182389</v>
      </c>
      <c r="G37">
        <f t="shared" si="3"/>
        <v>-1.1052981475320218</v>
      </c>
    </row>
    <row r="38" spans="1:7" x14ac:dyDescent="0.35">
      <c r="A38">
        <f t="shared" si="4"/>
        <v>32</v>
      </c>
      <c r="B38">
        <v>-1.4306090977486423</v>
      </c>
      <c r="C38">
        <f t="shared" si="1"/>
        <v>9.3891181090456559</v>
      </c>
      <c r="E38">
        <f t="shared" si="2"/>
        <v>33</v>
      </c>
      <c r="F38">
        <f t="shared" si="0"/>
        <v>1.1332839584360812</v>
      </c>
      <c r="G38">
        <f t="shared" si="3"/>
        <v>1.1654270902042618</v>
      </c>
    </row>
    <row r="39" spans="1:7" x14ac:dyDescent="0.35">
      <c r="A39">
        <f t="shared" si="4"/>
        <v>33</v>
      </c>
      <c r="B39">
        <v>1.422462857081874</v>
      </c>
      <c r="C39">
        <f t="shared" si="1"/>
        <v>11.280967352963561</v>
      </c>
      <c r="E39">
        <f t="shared" si="2"/>
        <v>34</v>
      </c>
      <c r="F39">
        <f t="shared" si="0"/>
        <v>-1.0699833401901113</v>
      </c>
      <c r="G39">
        <f t="shared" si="3"/>
        <v>-1.3542955131440317</v>
      </c>
    </row>
    <row r="40" spans="1:7" x14ac:dyDescent="0.35">
      <c r="A40">
        <f t="shared" si="4"/>
        <v>34</v>
      </c>
      <c r="B40">
        <v>-1.5344845213207499</v>
      </c>
      <c r="C40">
        <f t="shared" si="1"/>
        <v>9.0777000543373685</v>
      </c>
      <c r="E40">
        <f t="shared" si="2"/>
        <v>35</v>
      </c>
      <c r="F40">
        <f t="shared" si="0"/>
        <v>-0.72583131481728991</v>
      </c>
      <c r="G40">
        <f t="shared" si="3"/>
        <v>-0.5809089781142116</v>
      </c>
    </row>
    <row r="41" spans="1:7" x14ac:dyDescent="0.35">
      <c r="A41">
        <f t="shared" si="4"/>
        <v>35</v>
      </c>
      <c r="B41">
        <v>-0.23943486259011701</v>
      </c>
      <c r="C41">
        <f t="shared" si="1"/>
        <v>9.4218520797101899</v>
      </c>
      <c r="E41">
        <f t="shared" si="2"/>
        <v>36</v>
      </c>
      <c r="F41">
        <f t="shared" si="0"/>
        <v>0.62098737219874245</v>
      </c>
      <c r="G41">
        <f t="shared" si="3"/>
        <v>0.88357121210694167</v>
      </c>
    </row>
    <row r="42" spans="1:7" x14ac:dyDescent="0.35">
      <c r="A42">
        <f t="shared" si="4"/>
        <v>36</v>
      </c>
      <c r="B42">
        <v>1.1254873384110666</v>
      </c>
      <c r="C42">
        <f t="shared" si="1"/>
        <v>10.768670766726222</v>
      </c>
      <c r="E42">
        <f t="shared" si="2"/>
        <v>37</v>
      </c>
      <c r="F42">
        <f t="shared" si="0"/>
        <v>-0.10299696830686855</v>
      </c>
      <c r="G42">
        <f t="shared" si="3"/>
        <v>-0.13965140174406065</v>
      </c>
    </row>
    <row r="43" spans="1:7" x14ac:dyDescent="0.35">
      <c r="A43">
        <f t="shared" si="4"/>
        <v>37</v>
      </c>
      <c r="B43">
        <v>-0.26828564280553124</v>
      </c>
      <c r="C43">
        <f t="shared" si="1"/>
        <v>10.044686426220611</v>
      </c>
      <c r="E43">
        <f t="shared" si="2"/>
        <v>38</v>
      </c>
      <c r="F43">
        <f t="shared" si="0"/>
        <v>-0.6450358536553864</v>
      </c>
      <c r="G43">
        <f t="shared" si="3"/>
        <v>-0.63560181194780996</v>
      </c>
    </row>
    <row r="44" spans="1:7" x14ac:dyDescent="0.35">
      <c r="A44">
        <f t="shared" si="4"/>
        <v>38</v>
      </c>
      <c r="B44">
        <v>-0.5822900860434399</v>
      </c>
      <c r="C44">
        <f t="shared" si="1"/>
        <v>9.5026475408720934</v>
      </c>
      <c r="E44">
        <f t="shared" si="2"/>
        <v>39</v>
      </c>
      <c r="F44">
        <f t="shared" si="0"/>
        <v>1.8689517506824096</v>
      </c>
      <c r="G44">
        <f t="shared" si="3"/>
        <v>2.0442602219158248</v>
      </c>
    </row>
    <row r="45" spans="1:7" x14ac:dyDescent="0.35">
      <c r="A45">
        <f t="shared" si="4"/>
        <v>39</v>
      </c>
      <c r="B45">
        <v>2.2483238493907369</v>
      </c>
      <c r="C45">
        <f t="shared" si="1"/>
        <v>12.016635145209889</v>
      </c>
      <c r="E45">
        <f t="shared" si="2"/>
        <v>40</v>
      </c>
      <c r="F45">
        <f t="shared" si="0"/>
        <v>-0.54010097006392499</v>
      </c>
      <c r="G45">
        <f t="shared" si="3"/>
        <v>-0.94949606794985542</v>
      </c>
    </row>
    <row r="46" spans="1:7" x14ac:dyDescent="0.35">
      <c r="A46">
        <f t="shared" si="4"/>
        <v>40</v>
      </c>
      <c r="B46">
        <v>-1.3543974073052196</v>
      </c>
      <c r="C46">
        <f t="shared" si="1"/>
        <v>9.6075824244635548</v>
      </c>
      <c r="E46">
        <f t="shared" si="2"/>
        <v>41</v>
      </c>
      <c r="F46">
        <f t="shared" si="0"/>
        <v>0.33111531208253986</v>
      </c>
      <c r="G46">
        <f t="shared" si="3"/>
        <v>0.27496366461298349</v>
      </c>
    </row>
    <row r="47" spans="1:7" x14ac:dyDescent="0.35">
      <c r="A47">
        <f t="shared" si="4"/>
        <v>41</v>
      </c>
      <c r="B47">
        <v>0.48261152802448637</v>
      </c>
      <c r="C47">
        <f t="shared" si="1"/>
        <v>10.47879870661002</v>
      </c>
      <c r="E47">
        <f t="shared" si="2"/>
        <v>42</v>
      </c>
      <c r="F47">
        <f t="shared" si="0"/>
        <v>-1.653739840934243E-2</v>
      </c>
      <c r="G47">
        <f t="shared" si="3"/>
        <v>-0.13148104701432387</v>
      </c>
    </row>
    <row r="48" spans="1:7" x14ac:dyDescent="0.35">
      <c r="A48">
        <f t="shared" si="4"/>
        <v>42</v>
      </c>
      <c r="B48">
        <v>-0.10749079290397744</v>
      </c>
      <c r="C48">
        <f t="shared" si="1"/>
        <v>10.131145996118137</v>
      </c>
      <c r="E48">
        <f t="shared" si="2"/>
        <v>43</v>
      </c>
      <c r="F48">
        <f t="shared" si="0"/>
        <v>-0.83743040143353475</v>
      </c>
      <c r="G48">
        <f t="shared" si="3"/>
        <v>-0.88895347963859761</v>
      </c>
    </row>
    <row r="49" spans="1:7" x14ac:dyDescent="0.35">
      <c r="A49">
        <f t="shared" si="4"/>
        <v>43</v>
      </c>
      <c r="B49">
        <v>-0.80304736276954691</v>
      </c>
      <c r="C49">
        <f t="shared" si="1"/>
        <v>9.3102529930939451</v>
      </c>
      <c r="E49">
        <f t="shared" si="2"/>
        <v>44</v>
      </c>
      <c r="F49">
        <f t="shared" si="0"/>
        <v>-0.1944459375475649</v>
      </c>
      <c r="G49">
        <f t="shared" si="3"/>
        <v>2.1382584579422992E-3</v>
      </c>
    </row>
    <row r="50" spans="1:7" x14ac:dyDescent="0.35">
      <c r="A50">
        <f t="shared" si="4"/>
        <v>44</v>
      </c>
      <c r="B50">
        <v>0.2754508892602448</v>
      </c>
      <c r="C50">
        <f t="shared" si="1"/>
        <v>9.9532374569799149</v>
      </c>
      <c r="E50">
        <f t="shared" si="2"/>
        <v>45</v>
      </c>
      <c r="F50">
        <f t="shared" si="0"/>
        <v>-0.21560042049791939</v>
      </c>
      <c r="G50">
        <f t="shared" si="3"/>
        <v>-6.8532907659317813E-2</v>
      </c>
    </row>
    <row r="51" spans="1:7" x14ac:dyDescent="0.35">
      <c r="A51">
        <f t="shared" si="4"/>
        <v>45</v>
      </c>
      <c r="B51">
        <v>1.9906931995671073E-2</v>
      </c>
      <c r="C51">
        <f t="shared" si="1"/>
        <v>9.9320829740295604</v>
      </c>
      <c r="E51">
        <f t="shared" si="2"/>
        <v>46</v>
      </c>
      <c r="F51">
        <f t="shared" si="0"/>
        <v>1.4874185849611354</v>
      </c>
      <c r="G51">
        <f t="shared" si="3"/>
        <v>1.6160038016633307</v>
      </c>
    </row>
    <row r="52" spans="1:7" x14ac:dyDescent="0.35">
      <c r="A52">
        <f t="shared" si="4"/>
        <v>46</v>
      </c>
      <c r="B52">
        <v>1.686625284067059</v>
      </c>
      <c r="C52">
        <f t="shared" si="1"/>
        <v>11.635101979488615</v>
      </c>
      <c r="E52">
        <f t="shared" si="2"/>
        <v>47</v>
      </c>
      <c r="F52">
        <f t="shared" si="0"/>
        <v>0.28055942787071153</v>
      </c>
      <c r="G52">
        <f t="shared" si="3"/>
        <v>-5.057868509048824E-2</v>
      </c>
    </row>
    <row r="53" spans="1:7" x14ac:dyDescent="0.35">
      <c r="A53">
        <f t="shared" si="4"/>
        <v>47</v>
      </c>
      <c r="B53">
        <v>-0.37900350643042602</v>
      </c>
      <c r="C53">
        <f t="shared" si="1"/>
        <v>10.428242822398191</v>
      </c>
      <c r="E53">
        <f t="shared" si="2"/>
        <v>48</v>
      </c>
      <c r="F53">
        <f t="shared" si="0"/>
        <v>-0.45345270877771959</v>
      </c>
      <c r="G53">
        <f t="shared" si="3"/>
        <v>-0.68874869167769104</v>
      </c>
    </row>
    <row r="54" spans="1:7" x14ac:dyDescent="0.35">
      <c r="A54">
        <f t="shared" si="4"/>
        <v>48</v>
      </c>
      <c r="B54">
        <v>-0.68133999121505795</v>
      </c>
      <c r="C54">
        <f t="shared" si="1"/>
        <v>9.6942306857497602</v>
      </c>
      <c r="E54">
        <f t="shared" si="2"/>
        <v>49</v>
      </c>
      <c r="F54">
        <f t="shared" si="0"/>
        <v>2.1353357849278609E-2</v>
      </c>
      <c r="G54">
        <f t="shared" si="3"/>
        <v>2.6937473152012392E-2</v>
      </c>
    </row>
    <row r="55" spans="1:7" x14ac:dyDescent="0.35">
      <c r="A55">
        <f t="shared" si="4"/>
        <v>49</v>
      </c>
      <c r="B55">
        <v>0.24680727410891506</v>
      </c>
      <c r="C55">
        <f t="shared" si="1"/>
        <v>10.169036752376758</v>
      </c>
      <c r="E55">
        <f t="shared" si="2"/>
        <v>50</v>
      </c>
      <c r="F55">
        <f t="shared" si="0"/>
        <v>0.33897231806253458</v>
      </c>
      <c r="G55">
        <f t="shared" si="3"/>
        <v>0.3360364603312716</v>
      </c>
    </row>
    <row r="56" spans="1:7" x14ac:dyDescent="0.35">
      <c r="A56">
        <f t="shared" si="4"/>
        <v>50</v>
      </c>
      <c r="B56">
        <v>0.4176914407480673</v>
      </c>
      <c r="C56">
        <f t="shared" si="1"/>
        <v>10.486655712590014</v>
      </c>
      <c r="E56">
        <f t="shared" si="2"/>
        <v>51</v>
      </c>
      <c r="F56">
        <f t="shared" si="0"/>
        <v>0.50846624552533726</v>
      </c>
      <c r="G56">
        <f t="shared" si="3"/>
        <v>0.41732328094815996</v>
      </c>
    </row>
    <row r="57" spans="1:7" x14ac:dyDescent="0.35">
      <c r="A57">
        <f t="shared" si="4"/>
        <v>51</v>
      </c>
      <c r="B57">
        <v>0.39902892938942136</v>
      </c>
      <c r="C57">
        <f t="shared" si="1"/>
        <v>10.656149640052817</v>
      </c>
      <c r="E57">
        <f t="shared" si="2"/>
        <v>52</v>
      </c>
      <c r="F57">
        <f t="shared" si="0"/>
        <v>-1.8365827911468458E-2</v>
      </c>
      <c r="G57">
        <f t="shared" si="3"/>
        <v>-0.19726578515041518</v>
      </c>
    </row>
    <row r="58" spans="1:7" x14ac:dyDescent="0.35">
      <c r="A58">
        <f t="shared" si="4"/>
        <v>52</v>
      </c>
      <c r="B58">
        <v>-0.25018139554307461</v>
      </c>
      <c r="C58">
        <f t="shared" si="1"/>
        <v>10.129317566616011</v>
      </c>
      <c r="E58">
        <f t="shared" si="2"/>
        <v>53</v>
      </c>
      <c r="F58">
        <f t="shared" si="0"/>
        <v>-1.1813776421092737</v>
      </c>
      <c r="G58">
        <f t="shared" si="3"/>
        <v>-1.2635203624127005</v>
      </c>
    </row>
    <row r="59" spans="1:7" x14ac:dyDescent="0.35">
      <c r="A59">
        <f t="shared" si="4"/>
        <v>53</v>
      </c>
      <c r="B59">
        <v>-1.1742528233216154</v>
      </c>
      <c r="C59">
        <f t="shared" si="1"/>
        <v>8.9663057524182062</v>
      </c>
      <c r="E59">
        <f t="shared" si="2"/>
        <v>54</v>
      </c>
      <c r="F59">
        <f t="shared" si="0"/>
        <v>-2.0409319555349974</v>
      </c>
      <c r="G59">
        <f t="shared" si="3"/>
        <v>-1.76820697887206</v>
      </c>
    </row>
    <row r="60" spans="1:7" x14ac:dyDescent="0.35">
      <c r="A60">
        <f t="shared" si="4"/>
        <v>54</v>
      </c>
      <c r="B60">
        <v>-1.4045131523645842</v>
      </c>
      <c r="C60">
        <f t="shared" si="1"/>
        <v>8.1067514389924824</v>
      </c>
      <c r="E60">
        <f t="shared" si="2"/>
        <v>55</v>
      </c>
      <c r="F60">
        <f t="shared" si="0"/>
        <v>-1.4737846366759761</v>
      </c>
      <c r="G60">
        <f t="shared" si="3"/>
        <v>-0.80098186449163356</v>
      </c>
    </row>
    <row r="61" spans="1:7" x14ac:dyDescent="0.35">
      <c r="A61">
        <f t="shared" si="4"/>
        <v>55</v>
      </c>
      <c r="B61">
        <v>-0.28172987991615117</v>
      </c>
      <c r="C61">
        <f t="shared" si="1"/>
        <v>8.6738987578515037</v>
      </c>
      <c r="E61">
        <f t="shared" si="2"/>
        <v>56</v>
      </c>
      <c r="F61">
        <f t="shared" si="0"/>
        <v>-1.4078212707682152</v>
      </c>
      <c r="G61">
        <f t="shared" si="3"/>
        <v>-0.69055639833431148</v>
      </c>
    </row>
    <row r="62" spans="1:7" x14ac:dyDescent="0.35">
      <c r="A62">
        <f t="shared" si="4"/>
        <v>56</v>
      </c>
      <c r="B62">
        <v>-0.38821298272001864</v>
      </c>
      <c r="C62">
        <f t="shared" si="1"/>
        <v>8.7398621237592646</v>
      </c>
      <c r="E62">
        <f t="shared" si="2"/>
        <v>57</v>
      </c>
      <c r="F62">
        <f t="shared" si="0"/>
        <v>-1.3837072969994217</v>
      </c>
      <c r="G62">
        <f t="shared" si="3"/>
        <v>-0.66227778484864563</v>
      </c>
    </row>
    <row r="63" spans="1:7" x14ac:dyDescent="0.35">
      <c r="A63">
        <f t="shared" si="4"/>
        <v>57</v>
      </c>
      <c r="B63">
        <v>-0.43156998564742921</v>
      </c>
      <c r="C63">
        <f t="shared" si="1"/>
        <v>8.7639760975280581</v>
      </c>
      <c r="E63">
        <f t="shared" si="2"/>
        <v>58</v>
      </c>
      <c r="F63">
        <f t="shared" si="0"/>
        <v>0.45994887572342869</v>
      </c>
      <c r="G63">
        <f t="shared" si="3"/>
        <v>1.1770215561319097</v>
      </c>
    </row>
    <row r="64" spans="1:7" x14ac:dyDescent="0.35">
      <c r="A64">
        <f t="shared" si="4"/>
        <v>58</v>
      </c>
      <c r="B64">
        <v>1.386535004851783</v>
      </c>
      <c r="C64">
        <f t="shared" si="1"/>
        <v>10.607632270250908</v>
      </c>
      <c r="E64">
        <f t="shared" si="2"/>
        <v>59</v>
      </c>
      <c r="F64">
        <f t="shared" si="0"/>
        <v>-1.3013990284156893</v>
      </c>
      <c r="G64">
        <f t="shared" si="3"/>
        <v>-1.0744022889131566</v>
      </c>
    </row>
    <row r="65" spans="1:7" x14ac:dyDescent="0.35">
      <c r="A65">
        <f t="shared" si="4"/>
        <v>59</v>
      </c>
      <c r="B65">
        <v>-1.3017512220934879</v>
      </c>
      <c r="C65">
        <f t="shared" si="1"/>
        <v>8.8462843661117905</v>
      </c>
      <c r="E65">
        <f t="shared" si="2"/>
        <v>60</v>
      </c>
      <c r="F65">
        <f t="shared" si="0"/>
        <v>-1.9502529224486658</v>
      </c>
      <c r="G65">
        <f t="shared" si="3"/>
        <v>-1.4954197733809296</v>
      </c>
    </row>
    <row r="66" spans="1:7" x14ac:dyDescent="0.35">
      <c r="A66">
        <f t="shared" si="4"/>
        <v>60</v>
      </c>
      <c r="B66">
        <v>-1.2553188286181356</v>
      </c>
      <c r="C66">
        <f t="shared" si="1"/>
        <v>8.197430472078814</v>
      </c>
      <c r="E66">
        <f t="shared" si="2"/>
        <v>61</v>
      </c>
      <c r="F66">
        <f t="shared" si="0"/>
        <v>-0.44721558373408143</v>
      </c>
      <c r="G66">
        <f t="shared" si="3"/>
        <v>0.29015114125747365</v>
      </c>
    </row>
    <row r="67" spans="1:7" x14ac:dyDescent="0.35">
      <c r="A67">
        <f t="shared" si="4"/>
        <v>61</v>
      </c>
      <c r="B67">
        <v>0.71120271461460161</v>
      </c>
      <c r="C67">
        <f t="shared" si="1"/>
        <v>9.7004678107933984</v>
      </c>
      <c r="E67">
        <f t="shared" si="2"/>
        <v>62</v>
      </c>
      <c r="F67">
        <f t="shared" si="0"/>
        <v>-0.64887493150123454</v>
      </c>
      <c r="G67">
        <f t="shared" si="3"/>
        <v>-0.17191112877030451</v>
      </c>
    </row>
    <row r="68" spans="1:7" x14ac:dyDescent="0.35">
      <c r="A68">
        <f t="shared" si="4"/>
        <v>62</v>
      </c>
      <c r="B68">
        <v>-0.14927846160621394</v>
      </c>
      <c r="C68">
        <f t="shared" si="1"/>
        <v>9.4988084630262453</v>
      </c>
      <c r="E68">
        <f t="shared" si="2"/>
        <v>63</v>
      </c>
      <c r="F68">
        <f t="shared" si="0"/>
        <v>-0.44729761558888903</v>
      </c>
      <c r="G68">
        <f t="shared" si="3"/>
        <v>-4.3601524494971566E-2</v>
      </c>
    </row>
    <row r="69" spans="1:7" x14ac:dyDescent="0.35">
      <c r="A69">
        <f t="shared" si="4"/>
        <v>63</v>
      </c>
      <c r="B69">
        <v>2.1364162498976984E-2</v>
      </c>
      <c r="C69">
        <f t="shared" si="1"/>
        <v>9.7003857789385908</v>
      </c>
      <c r="E69">
        <f t="shared" si="2"/>
        <v>64</v>
      </c>
      <c r="F69">
        <f t="shared" si="0"/>
        <v>-0.32805540058904725</v>
      </c>
      <c r="G69">
        <f t="shared" si="3"/>
        <v>-1.3342348396414239E-2</v>
      </c>
    </row>
    <row r="70" spans="1:7" x14ac:dyDescent="0.35">
      <c r="A70">
        <f t="shared" si="4"/>
        <v>64</v>
      </c>
      <c r="B70">
        <v>3.3630781181214632E-2</v>
      </c>
      <c r="C70">
        <f t="shared" si="1"/>
        <v>9.8196279939384326</v>
      </c>
      <c r="E70">
        <f t="shared" si="2"/>
        <v>65</v>
      </c>
      <c r="F70">
        <f t="shared" ref="F70:F110" si="5">C71-K$7</f>
        <v>2.2093621907072247</v>
      </c>
      <c r="G70">
        <f t="shared" si="3"/>
        <v>2.4492409235976189</v>
      </c>
    </row>
    <row r="71" spans="1:7" x14ac:dyDescent="0.35">
      <c r="A71">
        <f t="shared" si="4"/>
        <v>65</v>
      </c>
      <c r="B71">
        <v>2.4900321457140446</v>
      </c>
      <c r="C71">
        <f>3+0.7*C70+B71-0.2*B70</f>
        <v>12.357045585234705</v>
      </c>
      <c r="E71">
        <f t="shared" ref="E71:E110" si="6">E70+1</f>
        <v>66</v>
      </c>
      <c r="F71">
        <f t="shared" si="5"/>
        <v>0.77592101957356086</v>
      </c>
      <c r="G71">
        <f t="shared" ref="G71:G110" si="7">F71-SUMPRODUCT(F70,J$6)-SUMPRODUCT(G70,K$6)</f>
        <v>0.30783226387104756</v>
      </c>
    </row>
    <row r="72" spans="1:7" x14ac:dyDescent="0.35">
      <c r="A72">
        <f t="shared" ref="A72:A111" si="8">A71+1</f>
        <v>66</v>
      </c>
      <c r="B72">
        <v>-0.22832106642044353</v>
      </c>
      <c r="C72">
        <f t="shared" ref="C72:C111" si="9">3+0.7*C71+B72-0.2*B71</f>
        <v>10.923604414101041</v>
      </c>
      <c r="E72">
        <f t="shared" si="6"/>
        <v>67</v>
      </c>
      <c r="F72">
        <f t="shared" si="5"/>
        <v>-0.44691754792090066</v>
      </c>
      <c r="G72">
        <f t="shared" si="7"/>
        <v>-0.87992253486587302</v>
      </c>
    </row>
    <row r="73" spans="1:7" x14ac:dyDescent="0.35">
      <c r="A73">
        <f t="shared" si="8"/>
        <v>67</v>
      </c>
      <c r="B73">
        <v>-0.99142145654823743</v>
      </c>
      <c r="C73">
        <f t="shared" si="9"/>
        <v>9.7007658466065791</v>
      </c>
      <c r="E73">
        <f t="shared" si="6"/>
        <v>68</v>
      </c>
      <c r="F73">
        <f t="shared" si="5"/>
        <v>0.12647767018660439</v>
      </c>
      <c r="G73">
        <f t="shared" si="7"/>
        <v>3.4181251279645664E-2</v>
      </c>
    </row>
    <row r="74" spans="1:7" x14ac:dyDescent="0.35">
      <c r="A74">
        <f t="shared" si="8"/>
        <v>68</v>
      </c>
      <c r="B74">
        <v>0.28534068077982988</v>
      </c>
      <c r="C74">
        <f t="shared" si="9"/>
        <v>10.274161064714084</v>
      </c>
      <c r="E74">
        <f t="shared" si="6"/>
        <v>69</v>
      </c>
      <c r="F74">
        <f t="shared" si="5"/>
        <v>-0.39160252097147819</v>
      </c>
      <c r="G74">
        <f t="shared" si="7"/>
        <v>-0.46996321538217889</v>
      </c>
    </row>
    <row r="75" spans="1:7" x14ac:dyDescent="0.35">
      <c r="A75">
        <f t="shared" si="8"/>
        <v>69</v>
      </c>
      <c r="B75">
        <v>-0.37876373558789145</v>
      </c>
      <c r="C75">
        <f t="shared" si="9"/>
        <v>9.7560808735560016</v>
      </c>
      <c r="E75">
        <f t="shared" si="6"/>
        <v>70</v>
      </c>
      <c r="F75">
        <f t="shared" si="5"/>
        <v>-0.85995155247590382</v>
      </c>
      <c r="G75">
        <f t="shared" si="7"/>
        <v>-0.79441561628592783</v>
      </c>
    </row>
    <row r="76" spans="1:7" x14ac:dyDescent="0.35">
      <c r="A76">
        <f t="shared" si="8"/>
        <v>70</v>
      </c>
      <c r="B76">
        <v>-0.61727751655520191</v>
      </c>
      <c r="C76">
        <f t="shared" si="9"/>
        <v>9.287731842051576</v>
      </c>
      <c r="E76">
        <f t="shared" si="6"/>
        <v>71</v>
      </c>
      <c r="F76">
        <f t="shared" si="5"/>
        <v>-1.3528756976217053</v>
      </c>
      <c r="G76">
        <f t="shared" si="7"/>
        <v>-1.0934021128004026</v>
      </c>
    </row>
    <row r="77" spans="1:7" x14ac:dyDescent="0.35">
      <c r="A77">
        <f t="shared" si="8"/>
        <v>71</v>
      </c>
      <c r="B77">
        <v>-0.83006009584137008</v>
      </c>
      <c r="C77">
        <f t="shared" si="9"/>
        <v>8.7948076969057745</v>
      </c>
      <c r="E77">
        <f t="shared" si="6"/>
        <v>72</v>
      </c>
      <c r="F77">
        <f t="shared" si="5"/>
        <v>-0.19551744926982906</v>
      </c>
      <c r="G77">
        <f t="shared" si="7"/>
        <v>0.28873424621402954</v>
      </c>
    </row>
    <row r="78" spans="1:7" x14ac:dyDescent="0.35">
      <c r="A78">
        <f t="shared" si="8"/>
        <v>72</v>
      </c>
      <c r="B78">
        <v>0.6297885382553351</v>
      </c>
      <c r="C78">
        <f t="shared" si="9"/>
        <v>9.9521659452576507</v>
      </c>
      <c r="E78">
        <f t="shared" si="6"/>
        <v>73</v>
      </c>
      <c r="F78">
        <f t="shared" si="5"/>
        <v>-1.0011656012439367</v>
      </c>
      <c r="G78">
        <f t="shared" si="7"/>
        <v>-0.71391451845585263</v>
      </c>
    </row>
    <row r="79" spans="1:7" x14ac:dyDescent="0.35">
      <c r="A79">
        <f t="shared" si="8"/>
        <v>73</v>
      </c>
      <c r="B79">
        <v>-0.694040660745746</v>
      </c>
      <c r="C79">
        <f t="shared" si="9"/>
        <v>9.1465177932835431</v>
      </c>
      <c r="E79">
        <f t="shared" si="6"/>
        <v>74</v>
      </c>
      <c r="F79">
        <f t="shared" si="5"/>
        <v>-1.7356105717180057</v>
      </c>
      <c r="G79">
        <f t="shared" si="7"/>
        <v>-1.3309364442141496</v>
      </c>
    </row>
    <row r="80" spans="1:7" x14ac:dyDescent="0.35">
      <c r="A80">
        <f t="shared" si="8"/>
        <v>74</v>
      </c>
      <c r="B80">
        <v>-1.1292977646381548</v>
      </c>
      <c r="C80">
        <f t="shared" si="9"/>
        <v>8.4120728228094741</v>
      </c>
      <c r="E80">
        <f t="shared" si="6"/>
        <v>75</v>
      </c>
      <c r="F80">
        <f t="shared" si="5"/>
        <v>-0.42383605390273082</v>
      </c>
      <c r="G80">
        <f t="shared" si="7"/>
        <v>0.23232807332741612</v>
      </c>
    </row>
    <row r="81" spans="1:7" x14ac:dyDescent="0.35">
      <c r="A81">
        <f t="shared" si="8"/>
        <v>75</v>
      </c>
      <c r="B81">
        <v>0.6095368117304879</v>
      </c>
      <c r="C81">
        <f t="shared" si="9"/>
        <v>9.723847340624749</v>
      </c>
      <c r="E81">
        <f t="shared" si="6"/>
        <v>76</v>
      </c>
      <c r="F81">
        <f t="shared" si="5"/>
        <v>-1.6988946411668859</v>
      </c>
      <c r="G81">
        <f t="shared" si="7"/>
        <v>-1.2676095312250328</v>
      </c>
    </row>
    <row r="82" spans="1:7" x14ac:dyDescent="0.35">
      <c r="A82">
        <f t="shared" si="8"/>
        <v>76</v>
      </c>
      <c r="B82">
        <v>-1.2359970227306327</v>
      </c>
      <c r="C82">
        <f t="shared" si="9"/>
        <v>8.4487887533605939</v>
      </c>
      <c r="E82">
        <f t="shared" si="6"/>
        <v>77</v>
      </c>
      <c r="F82">
        <f t="shared" si="5"/>
        <v>-0.83851376654158472</v>
      </c>
      <c r="G82">
        <f t="shared" si="7"/>
        <v>-0.17912558415402602</v>
      </c>
    </row>
    <row r="83" spans="1:7" x14ac:dyDescent="0.35">
      <c r="A83">
        <f t="shared" si="8"/>
        <v>77</v>
      </c>
      <c r="B83">
        <v>0.14781809608735161</v>
      </c>
      <c r="C83">
        <f t="shared" si="9"/>
        <v>9.3091696279858951</v>
      </c>
      <c r="E83">
        <f t="shared" si="6"/>
        <v>78</v>
      </c>
      <c r="F83">
        <f t="shared" si="5"/>
        <v>-0.51858832229510199</v>
      </c>
      <c r="G83">
        <f t="shared" si="7"/>
        <v>2.4016718082490854E-2</v>
      </c>
    </row>
    <row r="84" spans="1:7" x14ac:dyDescent="0.35">
      <c r="A84">
        <f t="shared" si="8"/>
        <v>78</v>
      </c>
      <c r="B84">
        <v>0.14223995185972241</v>
      </c>
      <c r="C84">
        <f t="shared" si="9"/>
        <v>9.6290950722323778</v>
      </c>
      <c r="E84">
        <f t="shared" si="6"/>
        <v>79</v>
      </c>
      <c r="F84">
        <f t="shared" si="5"/>
        <v>0.35107094759406898</v>
      </c>
      <c r="G84">
        <f t="shared" si="7"/>
        <v>0.75220731312959022</v>
      </c>
    </row>
    <row r="85" spans="1:7" x14ac:dyDescent="0.35">
      <c r="A85">
        <f t="shared" si="8"/>
        <v>79</v>
      </c>
      <c r="B85">
        <v>0.78683578193082926</v>
      </c>
      <c r="C85">
        <f t="shared" si="9"/>
        <v>10.498754342121549</v>
      </c>
      <c r="E85">
        <f t="shared" si="6"/>
        <v>80</v>
      </c>
      <c r="F85">
        <f t="shared" si="5"/>
        <v>-2.0131273599017181</v>
      </c>
      <c r="G85">
        <f t="shared" si="7"/>
        <v>-1.9109619127525213</v>
      </c>
    </row>
    <row r="86" spans="1:7" x14ac:dyDescent="0.35">
      <c r="A86">
        <f t="shared" si="8"/>
        <v>80</v>
      </c>
      <c r="B86">
        <v>-2.0572048484731567</v>
      </c>
      <c r="C86">
        <f t="shared" si="9"/>
        <v>8.1345560346257617</v>
      </c>
      <c r="E86">
        <f t="shared" si="6"/>
        <v>81</v>
      </c>
      <c r="F86">
        <f t="shared" si="5"/>
        <v>-0.99249983216424376</v>
      </c>
      <c r="G86">
        <f t="shared" si="7"/>
        <v>-0.41000346096415619</v>
      </c>
    </row>
    <row r="87" spans="1:7" x14ac:dyDescent="0.35">
      <c r="A87">
        <f t="shared" si="8"/>
        <v>81</v>
      </c>
      <c r="B87">
        <v>4.9553368430570136E-2</v>
      </c>
      <c r="C87">
        <f t="shared" si="9"/>
        <v>9.155183562363236</v>
      </c>
      <c r="E87">
        <f t="shared" si="6"/>
        <v>82</v>
      </c>
      <c r="F87">
        <f t="shared" si="5"/>
        <v>-2.1555979544536301</v>
      </c>
      <c r="G87">
        <f t="shared" si="7"/>
        <v>-1.6096321350176666</v>
      </c>
    </row>
    <row r="88" spans="1:7" x14ac:dyDescent="0.35">
      <c r="A88">
        <f t="shared" si="8"/>
        <v>82</v>
      </c>
      <c r="B88">
        <v>-1.4066323798943021</v>
      </c>
      <c r="C88">
        <f t="shared" si="9"/>
        <v>7.9920854400738497</v>
      </c>
      <c r="E88">
        <f t="shared" si="6"/>
        <v>83</v>
      </c>
      <c r="F88">
        <f t="shared" si="5"/>
        <v>0.29184360214187954</v>
      </c>
      <c r="G88">
        <f t="shared" si="7"/>
        <v>1.1278787414669571</v>
      </c>
    </row>
    <row r="89" spans="1:7" x14ac:dyDescent="0.35">
      <c r="A89">
        <f t="shared" si="8"/>
        <v>83</v>
      </c>
      <c r="B89">
        <v>1.5637407126388045</v>
      </c>
      <c r="C89">
        <f t="shared" si="9"/>
        <v>10.439526996669359</v>
      </c>
      <c r="E89">
        <f t="shared" si="6"/>
        <v>84</v>
      </c>
      <c r="F89">
        <f t="shared" si="5"/>
        <v>1.027569333894446</v>
      </c>
      <c r="G89">
        <f t="shared" si="7"/>
        <v>1.3569126385371084</v>
      </c>
    </row>
    <row r="90" spans="1:7" x14ac:dyDescent="0.35">
      <c r="A90">
        <f t="shared" si="8"/>
        <v>84</v>
      </c>
      <c r="B90">
        <v>1.1803319732811373</v>
      </c>
      <c r="C90">
        <f t="shared" si="9"/>
        <v>11.175252728421926</v>
      </c>
      <c r="E90">
        <f t="shared" si="6"/>
        <v>85</v>
      </c>
      <c r="F90">
        <f t="shared" si="5"/>
        <v>-0.2261799054640079</v>
      </c>
      <c r="G90">
        <f t="shared" si="7"/>
        <v>-0.33797682741729917</v>
      </c>
    </row>
    <row r="91" spans="1:7" x14ac:dyDescent="0.35">
      <c r="A91">
        <f t="shared" si="8"/>
        <v>85</v>
      </c>
      <c r="B91">
        <v>-0.66510702617564998</v>
      </c>
      <c r="C91">
        <f t="shared" si="9"/>
        <v>9.9215034890634719</v>
      </c>
      <c r="E91">
        <f t="shared" si="6"/>
        <v>86</v>
      </c>
      <c r="F91">
        <f t="shared" si="5"/>
        <v>0.50533546939765905</v>
      </c>
      <c r="G91">
        <f t="shared" si="7"/>
        <v>0.51082842237657855</v>
      </c>
    </row>
    <row r="92" spans="1:7" x14ac:dyDescent="0.35">
      <c r="A92">
        <f t="shared" si="8"/>
        <v>86</v>
      </c>
      <c r="B92">
        <v>0.57494501634557904</v>
      </c>
      <c r="C92">
        <f t="shared" si="9"/>
        <v>10.653018863925139</v>
      </c>
      <c r="E92">
        <f t="shared" si="6"/>
        <v>87</v>
      </c>
      <c r="F92">
        <f t="shared" si="5"/>
        <v>0.1532816414322653</v>
      </c>
      <c r="G92">
        <f t="shared" si="7"/>
        <v>2.2206789860495069E-2</v>
      </c>
    </row>
    <row r="93" spans="1:7" x14ac:dyDescent="0.35">
      <c r="A93">
        <f t="shared" si="8"/>
        <v>87</v>
      </c>
      <c r="B93">
        <v>-4.1159165518735157E-2</v>
      </c>
      <c r="C93">
        <f t="shared" si="9"/>
        <v>10.300965035959745</v>
      </c>
      <c r="E93">
        <f t="shared" si="6"/>
        <v>88</v>
      </c>
      <c r="F93">
        <f t="shared" si="5"/>
        <v>-0.82497175248702881</v>
      </c>
      <c r="G93">
        <f t="shared" si="7"/>
        <v>-0.929285536699609</v>
      </c>
    </row>
    <row r="94" spans="1:7" x14ac:dyDescent="0.35">
      <c r="A94">
        <f t="shared" si="8"/>
        <v>88</v>
      </c>
      <c r="B94">
        <v>-0.89619571623511651</v>
      </c>
      <c r="C94">
        <f t="shared" si="9"/>
        <v>9.322711642040451</v>
      </c>
      <c r="E94">
        <f t="shared" si="6"/>
        <v>89</v>
      </c>
      <c r="F94">
        <f t="shared" si="5"/>
        <v>1.0608135034545203</v>
      </c>
      <c r="G94">
        <f t="shared" si="7"/>
        <v>1.2284268372014797</v>
      </c>
    </row>
    <row r="95" spans="1:7" x14ac:dyDescent="0.35">
      <c r="A95">
        <f t="shared" si="8"/>
        <v>89</v>
      </c>
      <c r="B95">
        <v>1.503359605306662</v>
      </c>
      <c r="C95">
        <f t="shared" si="9"/>
        <v>11.208496897982</v>
      </c>
      <c r="E95">
        <f t="shared" si="6"/>
        <v>90</v>
      </c>
      <c r="F95">
        <f t="shared" si="5"/>
        <v>-0.31397114331242193</v>
      </c>
      <c r="G95">
        <f t="shared" si="7"/>
        <v>-0.51322011082560981</v>
      </c>
    </row>
    <row r="96" spans="1:7" x14ac:dyDescent="0.35">
      <c r="A96">
        <f t="shared" si="8"/>
        <v>90</v>
      </c>
      <c r="B96">
        <v>-0.71156365631100782</v>
      </c>
      <c r="C96">
        <f t="shared" si="9"/>
        <v>9.8337122512150579</v>
      </c>
      <c r="E96">
        <f t="shared" si="6"/>
        <v>91</v>
      </c>
      <c r="F96">
        <f t="shared" si="5"/>
        <v>0.86154550983964384</v>
      </c>
      <c r="G96">
        <f t="shared" si="7"/>
        <v>0.84774386915917133</v>
      </c>
    </row>
    <row r="97" spans="1:7" x14ac:dyDescent="0.35">
      <c r="A97">
        <f t="shared" si="8"/>
        <v>91</v>
      </c>
      <c r="B97">
        <v>0.98331759725438295</v>
      </c>
      <c r="C97">
        <f t="shared" si="9"/>
        <v>11.009228904367124</v>
      </c>
      <c r="E97">
        <f t="shared" si="6"/>
        <v>92</v>
      </c>
      <c r="F97">
        <f t="shared" si="5"/>
        <v>-0.4754717302683158</v>
      </c>
      <c r="G97">
        <f t="shared" si="7"/>
        <v>-0.71020748953576196</v>
      </c>
    </row>
    <row r="98" spans="1:7" x14ac:dyDescent="0.35">
      <c r="A98">
        <f t="shared" si="8"/>
        <v>92</v>
      </c>
      <c r="B98">
        <v>-0.83758504934694755</v>
      </c>
      <c r="C98">
        <f t="shared" si="9"/>
        <v>9.672211664259164</v>
      </c>
      <c r="E98">
        <f t="shared" si="6"/>
        <v>93</v>
      </c>
      <c r="F98">
        <f t="shared" si="5"/>
        <v>-2.1256282291012134</v>
      </c>
      <c r="G98">
        <f t="shared" si="7"/>
        <v>-2.1139439287866848</v>
      </c>
    </row>
    <row r="99" spans="1:7" x14ac:dyDescent="0.35">
      <c r="A99">
        <f t="shared" si="8"/>
        <v>93</v>
      </c>
      <c r="B99">
        <v>-1.9160100094245356</v>
      </c>
      <c r="C99">
        <f t="shared" si="9"/>
        <v>8.0220551654262664</v>
      </c>
      <c r="E99">
        <f t="shared" si="6"/>
        <v>94</v>
      </c>
      <c r="F99">
        <f t="shared" si="5"/>
        <v>-1.0475229078192001</v>
      </c>
      <c r="G99">
        <f t="shared" si="7"/>
        <v>-0.47925440589292623</v>
      </c>
    </row>
    <row r="100" spans="1:7" x14ac:dyDescent="0.35">
      <c r="A100">
        <f t="shared" si="8"/>
        <v>94</v>
      </c>
      <c r="B100">
        <v>0.10151986902498664</v>
      </c>
      <c r="C100">
        <f t="shared" si="9"/>
        <v>9.1001604867082797</v>
      </c>
      <c r="E100">
        <f t="shared" si="6"/>
        <v>95</v>
      </c>
      <c r="F100">
        <f t="shared" si="5"/>
        <v>0.14588017530446606</v>
      </c>
      <c r="G100">
        <f t="shared" si="7"/>
        <v>0.6994894790341879</v>
      </c>
    </row>
    <row r="101" spans="1:7" x14ac:dyDescent="0.35">
      <c r="A101">
        <f t="shared" si="8"/>
        <v>95</v>
      </c>
      <c r="B101">
        <v>0.94375520294114768</v>
      </c>
      <c r="C101">
        <f t="shared" si="9"/>
        <v>10.293563569831946</v>
      </c>
      <c r="E101">
        <f t="shared" si="6"/>
        <v>96</v>
      </c>
      <c r="F101">
        <f t="shared" si="5"/>
        <v>0.72645449782897664</v>
      </c>
      <c r="G101">
        <f t="shared" si="7"/>
        <v>0.95707885410486182</v>
      </c>
    </row>
    <row r="102" spans="1:7" x14ac:dyDescent="0.35">
      <c r="A102">
        <f t="shared" si="8"/>
        <v>96</v>
      </c>
      <c r="B102">
        <v>0.85739443406232374</v>
      </c>
      <c r="C102">
        <f t="shared" si="9"/>
        <v>10.874137892356456</v>
      </c>
      <c r="E102">
        <f t="shared" si="6"/>
        <v>97</v>
      </c>
      <c r="F102">
        <f t="shared" si="5"/>
        <v>0.90090553585459077</v>
      </c>
      <c r="G102">
        <f t="shared" si="7"/>
        <v>0.82079460681814065</v>
      </c>
    </row>
    <row r="103" spans="1:7" x14ac:dyDescent="0.35">
      <c r="A103">
        <f t="shared" si="8"/>
        <v>97</v>
      </c>
      <c r="B103">
        <v>0.60817129254501401</v>
      </c>
      <c r="C103">
        <f t="shared" si="9"/>
        <v>11.048588930382071</v>
      </c>
      <c r="E103">
        <f t="shared" si="6"/>
        <v>98</v>
      </c>
      <c r="F103">
        <f t="shared" si="5"/>
        <v>0.22942021387836675</v>
      </c>
      <c r="G103">
        <f t="shared" si="7"/>
        <v>-4.7980774096732792E-2</v>
      </c>
    </row>
    <row r="104" spans="1:7" x14ac:dyDescent="0.35">
      <c r="A104">
        <f t="shared" si="8"/>
        <v>98</v>
      </c>
      <c r="B104">
        <v>-0.23527438435259732</v>
      </c>
      <c r="C104">
        <f t="shared" si="9"/>
        <v>10.377103608405847</v>
      </c>
      <c r="E104">
        <f t="shared" si="6"/>
        <v>99</v>
      </c>
      <c r="F104">
        <f t="shared" si="5"/>
        <v>0.95305001194792993</v>
      </c>
      <c r="G104">
        <f t="shared" si="7"/>
        <v>0.75742267310068068</v>
      </c>
    </row>
    <row r="105" spans="1:7" x14ac:dyDescent="0.35">
      <c r="A105">
        <f t="shared" si="8"/>
        <v>99</v>
      </c>
      <c r="B105">
        <v>0.78970600372079702</v>
      </c>
      <c r="C105">
        <f t="shared" si="9"/>
        <v>11.10073340647541</v>
      </c>
      <c r="E105">
        <f t="shared" si="6"/>
        <v>100</v>
      </c>
      <c r="F105">
        <f t="shared" si="5"/>
        <v>-0.59122670475603734</v>
      </c>
      <c r="G105">
        <f t="shared" si="7"/>
        <v>-0.93860722515436956</v>
      </c>
    </row>
    <row r="106" spans="1:7" x14ac:dyDescent="0.35">
      <c r="A106">
        <f t="shared" si="8"/>
        <v>100</v>
      </c>
      <c r="B106">
        <v>-1.0561154940171853</v>
      </c>
      <c r="C106">
        <f t="shared" si="9"/>
        <v>9.5564566897714425</v>
      </c>
      <c r="E106">
        <f t="shared" si="6"/>
        <v>101</v>
      </c>
      <c r="F106">
        <f t="shared" si="5"/>
        <v>-2.1071382329566291E-2</v>
      </c>
      <c r="G106">
        <f t="shared" si="7"/>
        <v>-3.3532418949587861E-2</v>
      </c>
    </row>
    <row r="107" spans="1:7" x14ac:dyDescent="0.35">
      <c r="A107">
        <f t="shared" si="8"/>
        <v>101</v>
      </c>
      <c r="B107">
        <v>0.22586923055446753</v>
      </c>
      <c r="C107">
        <f t="shared" si="9"/>
        <v>10.126612012197914</v>
      </c>
      <c r="E107">
        <f t="shared" si="6"/>
        <v>102</v>
      </c>
      <c r="F107">
        <f t="shared" si="5"/>
        <v>0.47097340519127506</v>
      </c>
      <c r="G107">
        <f t="shared" si="7"/>
        <v>0.47049021234848615</v>
      </c>
    </row>
    <row r="108" spans="1:7" x14ac:dyDescent="0.35">
      <c r="A108">
        <f t="shared" si="8"/>
        <v>102</v>
      </c>
      <c r="B108">
        <v>0.57520223729110798</v>
      </c>
      <c r="C108">
        <f t="shared" si="9"/>
        <v>10.618656799718755</v>
      </c>
      <c r="E108">
        <f t="shared" si="6"/>
        <v>103</v>
      </c>
      <c r="F108">
        <f t="shared" si="5"/>
        <v>1.2216942529861949</v>
      </c>
      <c r="G108">
        <f t="shared" si="7"/>
        <v>1.0968075952897136</v>
      </c>
    </row>
    <row r="109" spans="1:7" x14ac:dyDescent="0.35">
      <c r="A109">
        <f t="shared" si="8"/>
        <v>103</v>
      </c>
      <c r="B109">
        <v>1.051358335168767</v>
      </c>
      <c r="C109">
        <f t="shared" si="9"/>
        <v>11.369377647513675</v>
      </c>
      <c r="E109">
        <f t="shared" si="6"/>
        <v>104</v>
      </c>
      <c r="F109">
        <f t="shared" si="5"/>
        <v>0.61375882570789564</v>
      </c>
      <c r="G109">
        <f t="shared" si="7"/>
        <v>0.2296797069139026</v>
      </c>
    </row>
    <row r="110" spans="1:7" x14ac:dyDescent="0.35">
      <c r="A110">
        <f t="shared" si="8"/>
        <v>104</v>
      </c>
      <c r="B110">
        <v>1.3149534009556497E-2</v>
      </c>
      <c r="C110">
        <f t="shared" si="9"/>
        <v>10.761442220235375</v>
      </c>
      <c r="E110" s="8">
        <f t="shared" si="6"/>
        <v>105</v>
      </c>
      <c r="F110" s="8">
        <f t="shared" si="5"/>
        <v>1.807081660955479</v>
      </c>
      <c r="G110" s="8">
        <f t="shared" si="7"/>
        <v>1.4578518544567869</v>
      </c>
    </row>
    <row r="111" spans="1:7" x14ac:dyDescent="0.35">
      <c r="A111">
        <f t="shared" si="8"/>
        <v>105</v>
      </c>
      <c r="B111" s="8">
        <v>1.4243854081201066</v>
      </c>
      <c r="C111" s="8">
        <f t="shared" si="9"/>
        <v>11.954765055482959</v>
      </c>
    </row>
    <row r="113" spans="2:2" x14ac:dyDescent="0.35">
      <c r="B113" s="1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Constant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2025-01-31T15:47:47Z</dcterms:created>
  <dcterms:modified xsi:type="dcterms:W3CDTF">2025-01-31T16:34:18Z</dcterms:modified>
</cp:coreProperties>
</file>