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9" documentId="8_{0531A0CF-A039-4CD0-8B29-80A2270B4EAF}" xr6:coauthVersionLast="47" xr6:coauthVersionMax="47" xr10:uidLastSave="{6315771E-3DB1-4AD7-A9D3-279CA598B09A}"/>
  <bookViews>
    <workbookView xWindow="-110" yWindow="-110" windowWidth="19420" windowHeight="10300" xr2:uid="{2681E0AB-DBA5-4EEE-BF49-3D91F5530EEC}"/>
  </bookViews>
  <sheets>
    <sheet name="Title" sheetId="2" r:id="rId1"/>
    <sheet name="Example" sheetId="1" r:id="rId2"/>
  </sheets>
  <definedNames>
    <definedName name="solver_adj" localSheetId="1" hidden="1">Example!$AL$3:$AL$7</definedName>
    <definedName name="solver_eng" localSheetId="1" hidden="1">1</definedName>
    <definedName name="solver_neg" localSheetId="1" hidden="1">2</definedName>
    <definedName name="solver_num" localSheetId="1" hidden="1">0</definedName>
    <definedName name="solver_opt" localSheetId="1" hidden="1">Example!$AL$9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" i="1" l="1" a="1"/>
  <c r="AH28" i="1" s="1"/>
  <c r="AP33" i="1"/>
  <c r="AQ33" i="1" s="1"/>
  <c r="AP32" i="1"/>
  <c r="AQ32" i="1" s="1"/>
  <c r="AP31" i="1"/>
  <c r="AQ31" i="1" s="1"/>
  <c r="AP30" i="1"/>
  <c r="AQ30" i="1" s="1"/>
  <c r="AP29" i="1"/>
  <c r="AQ29" i="1" s="1"/>
  <c r="AP28" i="1"/>
  <c r="AQ28" i="1" s="1"/>
  <c r="AP27" i="1"/>
  <c r="AQ27" i="1" s="1"/>
  <c r="AP26" i="1"/>
  <c r="AQ26" i="1" s="1"/>
  <c r="AP25" i="1"/>
  <c r="AQ25" i="1" s="1"/>
  <c r="AP24" i="1"/>
  <c r="AQ24" i="1" s="1"/>
  <c r="AP23" i="1"/>
  <c r="AQ23" i="1" s="1"/>
  <c r="AP22" i="1"/>
  <c r="AQ22" i="1" s="1"/>
  <c r="AP21" i="1"/>
  <c r="AQ21" i="1" s="1"/>
  <c r="AP20" i="1"/>
  <c r="AQ20" i="1" s="1"/>
  <c r="AP19" i="1"/>
  <c r="AQ19" i="1" s="1"/>
  <c r="AP18" i="1"/>
  <c r="AQ18" i="1" s="1"/>
  <c r="AP17" i="1"/>
  <c r="AQ17" i="1" s="1"/>
  <c r="AP16" i="1"/>
  <c r="AQ16" i="1" s="1"/>
  <c r="AP15" i="1"/>
  <c r="AQ15" i="1" s="1"/>
  <c r="AP14" i="1"/>
  <c r="AQ14" i="1" s="1"/>
  <c r="AP13" i="1"/>
  <c r="AQ13" i="1" s="1"/>
  <c r="AP12" i="1"/>
  <c r="AQ12" i="1" s="1"/>
  <c r="AP11" i="1"/>
  <c r="AQ11" i="1" s="1"/>
  <c r="AP10" i="1"/>
  <c r="AQ10" i="1" s="1"/>
  <c r="AP9" i="1"/>
  <c r="AQ9" i="1" s="1"/>
  <c r="AP8" i="1"/>
  <c r="AP7" i="1"/>
  <c r="AP6" i="1"/>
  <c r="AP5" i="1"/>
  <c r="AG29" i="1"/>
  <c r="AG30" i="1"/>
  <c r="AG31" i="1"/>
  <c r="AG32" i="1"/>
  <c r="AH13" i="1" l="1"/>
  <c r="AH25" i="1"/>
  <c r="AH14" i="1"/>
  <c r="AH26" i="1"/>
  <c r="AH4" i="1"/>
  <c r="AH16" i="1"/>
  <c r="AH5" i="1"/>
  <c r="AH17" i="1"/>
  <c r="AH6" i="1"/>
  <c r="AH18" i="1"/>
  <c r="AH7" i="1"/>
  <c r="AH19" i="1"/>
  <c r="AH8" i="1"/>
  <c r="AH20" i="1"/>
  <c r="AH9" i="1"/>
  <c r="AH21" i="1"/>
  <c r="AH10" i="1"/>
  <c r="AH22" i="1"/>
  <c r="AH11" i="1"/>
  <c r="AH23" i="1"/>
  <c r="AH12" i="1"/>
  <c r="AH24" i="1"/>
  <c r="AH15" i="1"/>
  <c r="AH27" i="1"/>
  <c r="AG5" i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G21" i="1" s="1"/>
  <c r="AG22" i="1" s="1"/>
  <c r="AG23" i="1" s="1"/>
  <c r="AG24" i="1" s="1"/>
  <c r="AG25" i="1" s="1"/>
  <c r="AG26" i="1" s="1"/>
  <c r="AG27" i="1" s="1"/>
  <c r="AG28" i="1" s="1"/>
  <c r="AI9" i="1" l="1"/>
  <c r="AI10" i="1" l="1"/>
  <c r="AI11" i="1" s="1"/>
  <c r="AI12" i="1" s="1"/>
  <c r="AI13" i="1" s="1"/>
  <c r="AI14" i="1" s="1"/>
  <c r="AI15" i="1" s="1"/>
  <c r="AI16" i="1" s="1"/>
  <c r="AI17" i="1" s="1"/>
  <c r="AI18" i="1" s="1"/>
  <c r="AI19" i="1" s="1"/>
  <c r="AI20" i="1" s="1"/>
  <c r="AI21" i="1" s="1"/>
  <c r="AI22" i="1" s="1"/>
  <c r="AI23" i="1" s="1"/>
  <c r="AI24" i="1" s="1"/>
  <c r="AI25" i="1" s="1"/>
  <c r="AI26" i="1" s="1"/>
  <c r="AI27" i="1" s="1"/>
  <c r="AI28" i="1" s="1"/>
  <c r="AH29" i="1" s="1"/>
  <c r="AH30" i="1" l="1"/>
  <c r="AQ34" i="1"/>
  <c r="AP34" i="1" s="1"/>
  <c r="AO34" i="1" s="1"/>
  <c r="AL9" i="1"/>
  <c r="AH31" i="1" l="1"/>
  <c r="AQ35" i="1"/>
  <c r="AP35" i="1" s="1"/>
  <c r="AO35" i="1" s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Q31" i="1" s="1"/>
  <c r="P32" i="1"/>
  <c r="P33" i="1"/>
  <c r="P5" i="1"/>
  <c r="AH32" i="1" l="1"/>
  <c r="AQ37" i="1" s="1"/>
  <c r="AP37" i="1" s="1"/>
  <c r="AO37" i="1" s="1"/>
  <c r="AQ36" i="1"/>
  <c r="AP36" i="1" s="1"/>
  <c r="AO36" i="1" s="1"/>
  <c r="Q13" i="1"/>
  <c r="Q30" i="1"/>
  <c r="Q18" i="1"/>
  <c r="Q29" i="1"/>
  <c r="Q17" i="1"/>
  <c r="Q28" i="1"/>
  <c r="Q16" i="1"/>
  <c r="Q11" i="1"/>
  <c r="Q23" i="1"/>
  <c r="Q27" i="1"/>
  <c r="Q15" i="1"/>
  <c r="Q10" i="1"/>
  <c r="Q26" i="1"/>
  <c r="Q14" i="1"/>
  <c r="Q9" i="1"/>
  <c r="Q33" i="1"/>
  <c r="Q21" i="1"/>
  <c r="Q32" i="1"/>
  <c r="Q24" i="1"/>
  <c r="Q12" i="1"/>
  <c r="Q25" i="1"/>
  <c r="Q19" i="1"/>
  <c r="Q22" i="1"/>
  <c r="Q20" i="1"/>
</calcChain>
</file>

<file path=xl/sharedStrings.xml><?xml version="1.0" encoding="utf-8"?>
<sst xmlns="http://schemas.openxmlformats.org/spreadsheetml/2006/main" count="98" uniqueCount="57">
  <si>
    <t>quarter</t>
  </si>
  <si>
    <t>revenues</t>
  </si>
  <si>
    <t>Q1 2010</t>
  </si>
  <si>
    <t>Q2 2010</t>
  </si>
  <si>
    <t>Q3 2010</t>
  </si>
  <si>
    <t>Q4 2010</t>
  </si>
  <si>
    <t>Q1 2011</t>
  </si>
  <si>
    <t>Q2 2011</t>
  </si>
  <si>
    <t>Q3 2011</t>
  </si>
  <si>
    <t>Q4 2011</t>
  </si>
  <si>
    <t>Q1 2012</t>
  </si>
  <si>
    <t>Q2 2012</t>
  </si>
  <si>
    <t>Q3 2012</t>
  </si>
  <si>
    <t>Q4 2012</t>
  </si>
  <si>
    <t>Q1 2013</t>
  </si>
  <si>
    <t>Q2 2013</t>
  </si>
  <si>
    <t>Q3 2013</t>
  </si>
  <si>
    <t>Q4 2013</t>
  </si>
  <si>
    <t>Q1 2014</t>
  </si>
  <si>
    <t>Q2 2014</t>
  </si>
  <si>
    <t>Q3 2014</t>
  </si>
  <si>
    <t>Q4 2014</t>
  </si>
  <si>
    <t>Q1 2015</t>
  </si>
  <si>
    <t>Q2 2015</t>
  </si>
  <si>
    <t>Q3 2015</t>
  </si>
  <si>
    <t>Q4 2015</t>
  </si>
  <si>
    <t>Q1 2016</t>
  </si>
  <si>
    <t>Q2 2016</t>
  </si>
  <si>
    <t>Q3 2016</t>
  </si>
  <si>
    <t>Q4 2016</t>
  </si>
  <si>
    <t>Q1 2017</t>
  </si>
  <si>
    <t>Q2 2017</t>
  </si>
  <si>
    <t>Q3 2017</t>
  </si>
  <si>
    <t>?</t>
  </si>
  <si>
    <t>Q4 2017</t>
  </si>
  <si>
    <t>Q1 2018</t>
  </si>
  <si>
    <t>Q2 2018</t>
  </si>
  <si>
    <t>SARIMA</t>
  </si>
  <si>
    <t>Revenues</t>
  </si>
  <si>
    <t>diff</t>
  </si>
  <si>
    <t>seas diff</t>
  </si>
  <si>
    <t>SARIMA Model</t>
  </si>
  <si>
    <t>time</t>
  </si>
  <si>
    <t>data</t>
  </si>
  <si>
    <t>residual</t>
  </si>
  <si>
    <t>const</t>
  </si>
  <si>
    <t>sse</t>
  </si>
  <si>
    <t>Model coefficients</t>
  </si>
  <si>
    <t>phi 1</t>
  </si>
  <si>
    <t>theta 1</t>
  </si>
  <si>
    <t>Phi 1</t>
  </si>
  <si>
    <t>Theta 1</t>
  </si>
  <si>
    <t>Real Statistics Using Excel</t>
  </si>
  <si>
    <t>Updated</t>
  </si>
  <si>
    <t>Copyright © 2013 - 2025 Charles Zaiontz</t>
  </si>
  <si>
    <t>SARIMA Forecast Example</t>
  </si>
  <si>
    <t>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</si>
</sst>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Border="1"/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0" xfId="0" applyFill="1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Example!$B$3</c:f>
              <c:strCache>
                <c:ptCount val="1"/>
                <c:pt idx="0">
                  <c:v>revenues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Example!$A$4:$A$33</c:f>
              <c:strCache>
                <c:ptCount val="30"/>
                <c:pt idx="0">
                  <c:v>Q1 2010</c:v>
                </c:pt>
                <c:pt idx="1">
                  <c:v>Q2 2010</c:v>
                </c:pt>
                <c:pt idx="2">
                  <c:v>Q3 2010</c:v>
                </c:pt>
                <c:pt idx="3">
                  <c:v>Q4 2010</c:v>
                </c:pt>
                <c:pt idx="4">
                  <c:v>Q1 2011</c:v>
                </c:pt>
                <c:pt idx="5">
                  <c:v>Q2 2011</c:v>
                </c:pt>
                <c:pt idx="6">
                  <c:v>Q3 2011</c:v>
                </c:pt>
                <c:pt idx="7">
                  <c:v>Q4 2011</c:v>
                </c:pt>
                <c:pt idx="8">
                  <c:v>Q1 2012</c:v>
                </c:pt>
                <c:pt idx="9">
                  <c:v>Q2 2012</c:v>
                </c:pt>
                <c:pt idx="10">
                  <c:v>Q3 2012</c:v>
                </c:pt>
                <c:pt idx="11">
                  <c:v>Q4 2012</c:v>
                </c:pt>
                <c:pt idx="12">
                  <c:v>Q1 2013</c:v>
                </c:pt>
                <c:pt idx="13">
                  <c:v>Q2 2013</c:v>
                </c:pt>
                <c:pt idx="14">
                  <c:v>Q3 2013</c:v>
                </c:pt>
                <c:pt idx="15">
                  <c:v>Q4 2013</c:v>
                </c:pt>
                <c:pt idx="16">
                  <c:v>Q1 2014</c:v>
                </c:pt>
                <c:pt idx="17">
                  <c:v>Q2 2014</c:v>
                </c:pt>
                <c:pt idx="18">
                  <c:v>Q3 2014</c:v>
                </c:pt>
                <c:pt idx="19">
                  <c:v>Q4 2014</c:v>
                </c:pt>
                <c:pt idx="20">
                  <c:v>Q1 2015</c:v>
                </c:pt>
                <c:pt idx="21">
                  <c:v>Q2 2015</c:v>
                </c:pt>
                <c:pt idx="22">
                  <c:v>Q3 2015</c:v>
                </c:pt>
                <c:pt idx="23">
                  <c:v>Q4 2015</c:v>
                </c:pt>
                <c:pt idx="24">
                  <c:v>Q1 2016</c:v>
                </c:pt>
                <c:pt idx="25">
                  <c:v>Q2 2016</c:v>
                </c:pt>
                <c:pt idx="26">
                  <c:v>Q3 2016</c:v>
                </c:pt>
                <c:pt idx="27">
                  <c:v>Q4 2016</c:v>
                </c:pt>
                <c:pt idx="28">
                  <c:v>Q1 2017</c:v>
                </c:pt>
                <c:pt idx="29">
                  <c:v>Q2 2017</c:v>
                </c:pt>
              </c:strCache>
            </c:strRef>
          </c:cat>
          <c:val>
            <c:numRef>
              <c:f>Example!$B$4:$B$33</c:f>
              <c:numCache>
                <c:formatCode>General</c:formatCode>
                <c:ptCount val="30"/>
                <c:pt idx="0">
                  <c:v>7131</c:v>
                </c:pt>
                <c:pt idx="1">
                  <c:v>6566</c:v>
                </c:pt>
                <c:pt idx="2">
                  <c:v>7560</c:v>
                </c:pt>
                <c:pt idx="3">
                  <c:v>12947</c:v>
                </c:pt>
                <c:pt idx="4">
                  <c:v>9857</c:v>
                </c:pt>
                <c:pt idx="5">
                  <c:v>9913</c:v>
                </c:pt>
                <c:pt idx="6">
                  <c:v>10876</c:v>
                </c:pt>
                <c:pt idx="7">
                  <c:v>17431</c:v>
                </c:pt>
                <c:pt idx="8">
                  <c:v>13185</c:v>
                </c:pt>
                <c:pt idx="9">
                  <c:v>12834</c:v>
                </c:pt>
                <c:pt idx="10">
                  <c:v>13806</c:v>
                </c:pt>
                <c:pt idx="11">
                  <c:v>21268</c:v>
                </c:pt>
                <c:pt idx="12">
                  <c:v>16070</c:v>
                </c:pt>
                <c:pt idx="13">
                  <c:v>15704</c:v>
                </c:pt>
                <c:pt idx="14">
                  <c:v>17092</c:v>
                </c:pt>
                <c:pt idx="15">
                  <c:v>25586</c:v>
                </c:pt>
                <c:pt idx="16">
                  <c:v>19741</c:v>
                </c:pt>
                <c:pt idx="17">
                  <c:v>19340</c:v>
                </c:pt>
                <c:pt idx="18">
                  <c:v>20579</c:v>
                </c:pt>
                <c:pt idx="19">
                  <c:v>29328</c:v>
                </c:pt>
                <c:pt idx="20">
                  <c:v>22717</c:v>
                </c:pt>
                <c:pt idx="21">
                  <c:v>23185</c:v>
                </c:pt>
                <c:pt idx="22">
                  <c:v>25358</c:v>
                </c:pt>
                <c:pt idx="23">
                  <c:v>35746</c:v>
                </c:pt>
                <c:pt idx="24">
                  <c:v>29128</c:v>
                </c:pt>
                <c:pt idx="25">
                  <c:v>30404</c:v>
                </c:pt>
                <c:pt idx="26">
                  <c:v>32714</c:v>
                </c:pt>
                <c:pt idx="27">
                  <c:v>43741</c:v>
                </c:pt>
                <c:pt idx="28">
                  <c:v>35714</c:v>
                </c:pt>
                <c:pt idx="29">
                  <c:v>37955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65-47E4-B549-2962D3029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83232"/>
        <c:axId val="198383712"/>
      </c:lineChart>
      <c:catAx>
        <c:axId val="19838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83712"/>
        <c:crosses val="autoZero"/>
        <c:auto val="1"/>
        <c:lblAlgn val="ctr"/>
        <c:lblOffset val="100"/>
        <c:noMultiLvlLbl val="0"/>
      </c:catAx>
      <c:valAx>
        <c:axId val="19838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8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Time Series after Differencing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Example!$Q$9:$Q$33</c:f>
              <c:numCache>
                <c:formatCode>General</c:formatCode>
                <c:ptCount val="25"/>
                <c:pt idx="0">
                  <c:v>621</c:v>
                </c:pt>
                <c:pt idx="1">
                  <c:v>-31</c:v>
                </c:pt>
                <c:pt idx="2">
                  <c:v>1168</c:v>
                </c:pt>
                <c:pt idx="3">
                  <c:v>-1156</c:v>
                </c:pt>
                <c:pt idx="4">
                  <c:v>-407</c:v>
                </c:pt>
                <c:pt idx="5">
                  <c:v>9</c:v>
                </c:pt>
                <c:pt idx="6">
                  <c:v>907</c:v>
                </c:pt>
                <c:pt idx="7">
                  <c:v>-952</c:v>
                </c:pt>
                <c:pt idx="8">
                  <c:v>-15</c:v>
                </c:pt>
                <c:pt idx="9">
                  <c:v>416</c:v>
                </c:pt>
                <c:pt idx="10">
                  <c:v>1032</c:v>
                </c:pt>
                <c:pt idx="11">
                  <c:v>-647</c:v>
                </c:pt>
                <c:pt idx="12">
                  <c:v>-35</c:v>
                </c:pt>
                <c:pt idx="13">
                  <c:v>-149</c:v>
                </c:pt>
                <c:pt idx="14">
                  <c:v>255</c:v>
                </c:pt>
                <c:pt idx="15">
                  <c:v>-766</c:v>
                </c:pt>
                <c:pt idx="16">
                  <c:v>869</c:v>
                </c:pt>
                <c:pt idx="17">
                  <c:v>934</c:v>
                </c:pt>
                <c:pt idx="18">
                  <c:v>1639</c:v>
                </c:pt>
                <c:pt idx="19">
                  <c:v>-7</c:v>
                </c:pt>
                <c:pt idx="20">
                  <c:v>808</c:v>
                </c:pt>
                <c:pt idx="21">
                  <c:v>137</c:v>
                </c:pt>
                <c:pt idx="22">
                  <c:v>639</c:v>
                </c:pt>
                <c:pt idx="23">
                  <c:v>-1409</c:v>
                </c:pt>
                <c:pt idx="24">
                  <c:v>965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81-4110-8E43-FC32532A0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382752"/>
        <c:axId val="198380352"/>
      </c:lineChart>
      <c:catAx>
        <c:axId val="1983827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80352"/>
        <c:crosses val="autoZero"/>
        <c:auto val="1"/>
        <c:lblAlgn val="ctr"/>
        <c:lblOffset val="100"/>
        <c:noMultiLvlLbl val="0"/>
      </c:catAx>
      <c:valAx>
        <c:axId val="1983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8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136525</xdr:colOff>
      <xdr:row>3</xdr:row>
      <xdr:rowOff>6350</xdr:rowOff>
    </xdr:from>
    <xdr:to>
      <xdr:col>11</xdr:col>
      <xdr:colOff>441325</xdr:colOff>
      <xdr:row>17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3DD2B2-E69C-2C6E-6A4C-B8D8671392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104775</xdr:colOff>
      <xdr:row>19</xdr:row>
      <xdr:rowOff>57150</xdr:rowOff>
    </xdr:from>
    <xdr:to>
      <xdr:col>11</xdr:col>
      <xdr:colOff>409575</xdr:colOff>
      <xdr:row>34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7582B2B-C3E9-93A4-E354-66A8249764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04DE-9825-427A-AC43-2243E4561987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52</v>
      </c>
    </row>
    <row r="2" spans="1:13" x14ac:dyDescent="0.35">
      <c r="A2" t="s">
        <v>55</v>
      </c>
    </row>
    <row r="4" spans="1:13" x14ac:dyDescent="0.35">
      <c r="A4" t="s">
        <v>53</v>
      </c>
      <c r="B4" s="9">
        <v>45694</v>
      </c>
    </row>
    <row r="6" spans="1:13" x14ac:dyDescent="0.35">
      <c r="A6" s="10" t="s">
        <v>54</v>
      </c>
    </row>
    <row r="10" spans="1:13" ht="18.5" x14ac:dyDescent="0.45">
      <c r="M10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FFDA0-C7B4-4157-9D1B-3AF84C41587B}">
  <dimension ref="A1:AQ37"/>
  <sheetViews>
    <sheetView workbookViewId="0"/>
  </sheetViews>
  <sheetFormatPr defaultRowHeight="14.5" x14ac:dyDescent="0.35"/>
  <sheetData>
    <row r="1" spans="1:43" x14ac:dyDescent="0.35">
      <c r="A1" t="s">
        <v>37</v>
      </c>
      <c r="AG1" t="s">
        <v>41</v>
      </c>
      <c r="AK1" t="s">
        <v>47</v>
      </c>
      <c r="AN1" t="s">
        <v>56</v>
      </c>
    </row>
    <row r="2" spans="1:43" ht="15" thickBot="1" x14ac:dyDescent="0.4"/>
    <row r="3" spans="1:43" ht="15" thickTop="1" x14ac:dyDescent="0.35">
      <c r="A3" s="1" t="s">
        <v>0</v>
      </c>
      <c r="B3" s="1" t="s">
        <v>1</v>
      </c>
      <c r="O3" s="2" t="s">
        <v>38</v>
      </c>
      <c r="P3" s="2" t="s">
        <v>39</v>
      </c>
      <c r="Q3" s="2" t="s">
        <v>40</v>
      </c>
      <c r="AG3" s="3" t="s">
        <v>42</v>
      </c>
      <c r="AH3" s="3" t="s">
        <v>43</v>
      </c>
      <c r="AI3" s="3" t="s">
        <v>44</v>
      </c>
      <c r="AK3" t="s">
        <v>45</v>
      </c>
      <c r="AL3" s="4">
        <v>108.6436237479904</v>
      </c>
      <c r="AN3" s="13" t="s">
        <v>0</v>
      </c>
      <c r="AO3" s="13" t="s">
        <v>1</v>
      </c>
      <c r="AP3" s="14" t="s">
        <v>39</v>
      </c>
      <c r="AQ3" s="14" t="s">
        <v>40</v>
      </c>
    </row>
    <row r="4" spans="1:43" x14ac:dyDescent="0.35">
      <c r="A4" t="s">
        <v>2</v>
      </c>
      <c r="B4">
        <v>7131</v>
      </c>
      <c r="O4">
        <v>7131</v>
      </c>
      <c r="AG4" s="7">
        <v>1</v>
      </c>
      <c r="AH4" s="7" t="e">
        <f t="array" aca="1" ref="AH4:AH28" ca="1">ADIFF(O4:O33,1,1,4)</f>
        <v>#NAME?</v>
      </c>
      <c r="AI4" s="7">
        <v>0</v>
      </c>
      <c r="AK4" t="s">
        <v>48</v>
      </c>
      <c r="AL4" s="5">
        <v>8.0363289652260833E-2</v>
      </c>
      <c r="AN4" t="s">
        <v>2</v>
      </c>
      <c r="AO4">
        <v>7131</v>
      </c>
    </row>
    <row r="5" spans="1:43" x14ac:dyDescent="0.35">
      <c r="A5" t="s">
        <v>3</v>
      </c>
      <c r="B5">
        <v>6566</v>
      </c>
      <c r="O5">
        <v>6566</v>
      </c>
      <c r="P5">
        <f>O5-O4</f>
        <v>-565</v>
      </c>
      <c r="AG5">
        <f>AG4+1</f>
        <v>2</v>
      </c>
      <c r="AH5" t="e">
        <f ca="1"/>
        <v>#NAME?</v>
      </c>
      <c r="AI5">
        <v>0</v>
      </c>
      <c r="AK5" t="s">
        <v>49</v>
      </c>
      <c r="AL5" s="5">
        <v>0.45132282070761365</v>
      </c>
      <c r="AN5" t="s">
        <v>3</v>
      </c>
      <c r="AO5">
        <v>6566</v>
      </c>
      <c r="AP5">
        <f>AO5-AO4</f>
        <v>-565</v>
      </c>
    </row>
    <row r="6" spans="1:43" x14ac:dyDescent="0.35">
      <c r="A6" t="s">
        <v>4</v>
      </c>
      <c r="B6">
        <v>7560</v>
      </c>
      <c r="O6">
        <v>7560</v>
      </c>
      <c r="P6">
        <f t="shared" ref="P6:P33" si="0">O6-O5</f>
        <v>994</v>
      </c>
      <c r="AG6">
        <f t="shared" ref="AG6:AG32" si="1">AG5+1</f>
        <v>3</v>
      </c>
      <c r="AH6" t="e">
        <f ca="1"/>
        <v>#NAME?</v>
      </c>
      <c r="AI6">
        <v>0</v>
      </c>
      <c r="AK6" t="s">
        <v>50</v>
      </c>
      <c r="AL6" s="5">
        <v>0.97368447217283882</v>
      </c>
      <c r="AN6" t="s">
        <v>4</v>
      </c>
      <c r="AO6">
        <v>7560</v>
      </c>
      <c r="AP6">
        <f t="shared" ref="AP6:AP33" si="2">AO6-AO5</f>
        <v>994</v>
      </c>
    </row>
    <row r="7" spans="1:43" x14ac:dyDescent="0.35">
      <c r="A7" t="s">
        <v>5</v>
      </c>
      <c r="B7">
        <v>12947</v>
      </c>
      <c r="O7">
        <v>12947</v>
      </c>
      <c r="P7">
        <f t="shared" si="0"/>
        <v>5387</v>
      </c>
      <c r="AG7">
        <f t="shared" si="1"/>
        <v>4</v>
      </c>
      <c r="AH7" t="e">
        <f ca="1"/>
        <v>#NAME?</v>
      </c>
      <c r="AI7">
        <v>0</v>
      </c>
      <c r="AK7" t="s">
        <v>51</v>
      </c>
      <c r="AL7" s="6">
        <v>-0.59998995341619565</v>
      </c>
      <c r="AN7" t="s">
        <v>5</v>
      </c>
      <c r="AO7">
        <v>12947</v>
      </c>
      <c r="AP7">
        <f t="shared" si="2"/>
        <v>5387</v>
      </c>
    </row>
    <row r="8" spans="1:43" x14ac:dyDescent="0.35">
      <c r="A8" t="s">
        <v>6</v>
      </c>
      <c r="B8">
        <v>9857</v>
      </c>
      <c r="O8">
        <v>9857</v>
      </c>
      <c r="P8">
        <f t="shared" si="0"/>
        <v>-3090</v>
      </c>
      <c r="AG8">
        <f t="shared" si="1"/>
        <v>5</v>
      </c>
      <c r="AH8" t="e">
        <f ca="1"/>
        <v>#NAME?</v>
      </c>
      <c r="AI8">
        <v>0</v>
      </c>
      <c r="AN8" t="s">
        <v>6</v>
      </c>
      <c r="AO8">
        <v>9857</v>
      </c>
      <c r="AP8">
        <f t="shared" si="2"/>
        <v>-3090</v>
      </c>
    </row>
    <row r="9" spans="1:43" x14ac:dyDescent="0.35">
      <c r="A9" t="s">
        <v>7</v>
      </c>
      <c r="B9">
        <v>9913</v>
      </c>
      <c r="O9">
        <v>9913</v>
      </c>
      <c r="P9">
        <f t="shared" si="0"/>
        <v>56</v>
      </c>
      <c r="Q9">
        <f>P9-P5</f>
        <v>621</v>
      </c>
      <c r="AG9">
        <f t="shared" si="1"/>
        <v>6</v>
      </c>
      <c r="AH9" t="e">
        <f ca="1"/>
        <v>#NAME?</v>
      </c>
      <c r="AI9" t="e">
        <f ca="1">AH9-AL$3-AL$4*AH8-AL$6*AH5+AL$4*AL$6*AH4-AL$5*AI8-AL$7*AI5-AL$5*AL$7*AI4</f>
        <v>#NAME?</v>
      </c>
      <c r="AK9" t="s">
        <v>46</v>
      </c>
      <c r="AL9" s="8" t="e">
        <f ca="1">SUMSQ(AI9:AI28)</f>
        <v>#NAME?</v>
      </c>
      <c r="AN9" t="s">
        <v>7</v>
      </c>
      <c r="AO9">
        <v>9913</v>
      </c>
      <c r="AP9">
        <f t="shared" si="2"/>
        <v>56</v>
      </c>
      <c r="AQ9">
        <f>AP9-AP5</f>
        <v>621</v>
      </c>
    </row>
    <row r="10" spans="1:43" x14ac:dyDescent="0.35">
      <c r="A10" t="s">
        <v>8</v>
      </c>
      <c r="B10">
        <v>10876</v>
      </c>
      <c r="O10">
        <v>10876</v>
      </c>
      <c r="P10">
        <f t="shared" si="0"/>
        <v>963</v>
      </c>
      <c r="Q10">
        <f t="shared" ref="Q10:Q33" si="3">P10-P6</f>
        <v>-31</v>
      </c>
      <c r="AG10">
        <f t="shared" si="1"/>
        <v>7</v>
      </c>
      <c r="AH10" t="e">
        <f ca="1"/>
        <v>#NAME?</v>
      </c>
      <c r="AI10" t="e">
        <f t="shared" ref="AI10:AI28" ca="1" si="4">AH10-AL$3-AL$4*AH9-AL$6*AH6+AL$4*AL$6*AH5-AL$5*AI9-AL$7*AI6-AL$5*AL$7*AI5</f>
        <v>#NAME?</v>
      </c>
      <c r="AN10" t="s">
        <v>8</v>
      </c>
      <c r="AO10">
        <v>10876</v>
      </c>
      <c r="AP10">
        <f t="shared" si="2"/>
        <v>963</v>
      </c>
      <c r="AQ10">
        <f t="shared" ref="AQ10:AQ33" si="5">AP10-AP6</f>
        <v>-31</v>
      </c>
    </row>
    <row r="11" spans="1:43" x14ac:dyDescent="0.35">
      <c r="A11" t="s">
        <v>9</v>
      </c>
      <c r="B11">
        <v>17431</v>
      </c>
      <c r="O11">
        <v>17431</v>
      </c>
      <c r="P11">
        <f t="shared" si="0"/>
        <v>6555</v>
      </c>
      <c r="Q11">
        <f t="shared" si="3"/>
        <v>1168</v>
      </c>
      <c r="AG11">
        <f t="shared" si="1"/>
        <v>8</v>
      </c>
      <c r="AH11" t="e">
        <f ca="1"/>
        <v>#NAME?</v>
      </c>
      <c r="AI11" t="e">
        <f t="shared" ca="1" si="4"/>
        <v>#NAME?</v>
      </c>
      <c r="AN11" t="s">
        <v>9</v>
      </c>
      <c r="AO11">
        <v>17431</v>
      </c>
      <c r="AP11">
        <f t="shared" si="2"/>
        <v>6555</v>
      </c>
      <c r="AQ11">
        <f t="shared" si="5"/>
        <v>1168</v>
      </c>
    </row>
    <row r="12" spans="1:43" x14ac:dyDescent="0.35">
      <c r="A12" t="s">
        <v>10</v>
      </c>
      <c r="B12">
        <v>13185</v>
      </c>
      <c r="O12">
        <v>13185</v>
      </c>
      <c r="P12">
        <f t="shared" si="0"/>
        <v>-4246</v>
      </c>
      <c r="Q12">
        <f t="shared" si="3"/>
        <v>-1156</v>
      </c>
      <c r="AG12">
        <f t="shared" si="1"/>
        <v>9</v>
      </c>
      <c r="AH12" t="e">
        <f ca="1"/>
        <v>#NAME?</v>
      </c>
      <c r="AI12" t="e">
        <f t="shared" ca="1" si="4"/>
        <v>#NAME?</v>
      </c>
      <c r="AN12" t="s">
        <v>10</v>
      </c>
      <c r="AO12">
        <v>13185</v>
      </c>
      <c r="AP12">
        <f t="shared" si="2"/>
        <v>-4246</v>
      </c>
      <c r="AQ12">
        <f t="shared" si="5"/>
        <v>-1156</v>
      </c>
    </row>
    <row r="13" spans="1:43" x14ac:dyDescent="0.35">
      <c r="A13" t="s">
        <v>11</v>
      </c>
      <c r="B13">
        <v>12834</v>
      </c>
      <c r="O13">
        <v>12834</v>
      </c>
      <c r="P13">
        <f t="shared" si="0"/>
        <v>-351</v>
      </c>
      <c r="Q13">
        <f t="shared" si="3"/>
        <v>-407</v>
      </c>
      <c r="AG13">
        <f t="shared" si="1"/>
        <v>10</v>
      </c>
      <c r="AH13" t="e">
        <f ca="1"/>
        <v>#NAME?</v>
      </c>
      <c r="AI13" t="e">
        <f t="shared" ca="1" si="4"/>
        <v>#NAME?</v>
      </c>
      <c r="AN13" t="s">
        <v>11</v>
      </c>
      <c r="AO13">
        <v>12834</v>
      </c>
      <c r="AP13">
        <f t="shared" si="2"/>
        <v>-351</v>
      </c>
      <c r="AQ13">
        <f t="shared" si="5"/>
        <v>-407</v>
      </c>
    </row>
    <row r="14" spans="1:43" x14ac:dyDescent="0.35">
      <c r="A14" t="s">
        <v>12</v>
      </c>
      <c r="B14">
        <v>13806</v>
      </c>
      <c r="O14">
        <v>13806</v>
      </c>
      <c r="P14">
        <f t="shared" si="0"/>
        <v>972</v>
      </c>
      <c r="Q14">
        <f t="shared" si="3"/>
        <v>9</v>
      </c>
      <c r="AG14">
        <f t="shared" si="1"/>
        <v>11</v>
      </c>
      <c r="AH14" t="e">
        <f ca="1"/>
        <v>#NAME?</v>
      </c>
      <c r="AI14" t="e">
        <f t="shared" ca="1" si="4"/>
        <v>#NAME?</v>
      </c>
      <c r="AN14" t="s">
        <v>12</v>
      </c>
      <c r="AO14">
        <v>13806</v>
      </c>
      <c r="AP14">
        <f t="shared" si="2"/>
        <v>972</v>
      </c>
      <c r="AQ14">
        <f t="shared" si="5"/>
        <v>9</v>
      </c>
    </row>
    <row r="15" spans="1:43" x14ac:dyDescent="0.35">
      <c r="A15" t="s">
        <v>13</v>
      </c>
      <c r="B15">
        <v>21268</v>
      </c>
      <c r="O15">
        <v>21268</v>
      </c>
      <c r="P15">
        <f t="shared" si="0"/>
        <v>7462</v>
      </c>
      <c r="Q15">
        <f t="shared" si="3"/>
        <v>907</v>
      </c>
      <c r="AG15">
        <f t="shared" si="1"/>
        <v>12</v>
      </c>
      <c r="AH15" t="e">
        <f ca="1"/>
        <v>#NAME?</v>
      </c>
      <c r="AI15" t="e">
        <f t="shared" ca="1" si="4"/>
        <v>#NAME?</v>
      </c>
      <c r="AN15" t="s">
        <v>13</v>
      </c>
      <c r="AO15">
        <v>21268</v>
      </c>
      <c r="AP15">
        <f t="shared" si="2"/>
        <v>7462</v>
      </c>
      <c r="AQ15">
        <f t="shared" si="5"/>
        <v>907</v>
      </c>
    </row>
    <row r="16" spans="1:43" x14ac:dyDescent="0.35">
      <c r="A16" t="s">
        <v>14</v>
      </c>
      <c r="B16">
        <v>16070</v>
      </c>
      <c r="O16">
        <v>16070</v>
      </c>
      <c r="P16">
        <f t="shared" si="0"/>
        <v>-5198</v>
      </c>
      <c r="Q16">
        <f t="shared" si="3"/>
        <v>-952</v>
      </c>
      <c r="AG16">
        <f t="shared" si="1"/>
        <v>13</v>
      </c>
      <c r="AH16" t="e">
        <f ca="1"/>
        <v>#NAME?</v>
      </c>
      <c r="AI16" t="e">
        <f t="shared" ca="1" si="4"/>
        <v>#NAME?</v>
      </c>
      <c r="AN16" t="s">
        <v>14</v>
      </c>
      <c r="AO16">
        <v>16070</v>
      </c>
      <c r="AP16">
        <f t="shared" si="2"/>
        <v>-5198</v>
      </c>
      <c r="AQ16">
        <f t="shared" si="5"/>
        <v>-952</v>
      </c>
    </row>
    <row r="17" spans="1:43" x14ac:dyDescent="0.35">
      <c r="A17" t="s">
        <v>15</v>
      </c>
      <c r="B17">
        <v>15704</v>
      </c>
      <c r="O17">
        <v>15704</v>
      </c>
      <c r="P17">
        <f t="shared" si="0"/>
        <v>-366</v>
      </c>
      <c r="Q17">
        <f t="shared" si="3"/>
        <v>-15</v>
      </c>
      <c r="AG17">
        <f t="shared" si="1"/>
        <v>14</v>
      </c>
      <c r="AH17" t="e">
        <f ca="1"/>
        <v>#NAME?</v>
      </c>
      <c r="AI17" t="e">
        <f t="shared" ca="1" si="4"/>
        <v>#NAME?</v>
      </c>
      <c r="AN17" t="s">
        <v>15</v>
      </c>
      <c r="AO17">
        <v>15704</v>
      </c>
      <c r="AP17">
        <f t="shared" si="2"/>
        <v>-366</v>
      </c>
      <c r="AQ17">
        <f t="shared" si="5"/>
        <v>-15</v>
      </c>
    </row>
    <row r="18" spans="1:43" x14ac:dyDescent="0.35">
      <c r="A18" t="s">
        <v>16</v>
      </c>
      <c r="B18">
        <v>17092</v>
      </c>
      <c r="O18">
        <v>17092</v>
      </c>
      <c r="P18">
        <f t="shared" si="0"/>
        <v>1388</v>
      </c>
      <c r="Q18">
        <f t="shared" si="3"/>
        <v>416</v>
      </c>
      <c r="AG18">
        <f t="shared" si="1"/>
        <v>15</v>
      </c>
      <c r="AH18" t="e">
        <f ca="1"/>
        <v>#NAME?</v>
      </c>
      <c r="AI18" t="e">
        <f t="shared" ca="1" si="4"/>
        <v>#NAME?</v>
      </c>
      <c r="AN18" t="s">
        <v>16</v>
      </c>
      <c r="AO18">
        <v>17092</v>
      </c>
      <c r="AP18">
        <f t="shared" si="2"/>
        <v>1388</v>
      </c>
      <c r="AQ18">
        <f t="shared" si="5"/>
        <v>416</v>
      </c>
    </row>
    <row r="19" spans="1:43" x14ac:dyDescent="0.35">
      <c r="A19" t="s">
        <v>17</v>
      </c>
      <c r="B19">
        <v>25586</v>
      </c>
      <c r="O19">
        <v>25586</v>
      </c>
      <c r="P19">
        <f t="shared" si="0"/>
        <v>8494</v>
      </c>
      <c r="Q19">
        <f t="shared" si="3"/>
        <v>1032</v>
      </c>
      <c r="AG19">
        <f t="shared" si="1"/>
        <v>16</v>
      </c>
      <c r="AH19" t="e">
        <f ca="1"/>
        <v>#NAME?</v>
      </c>
      <c r="AI19" t="e">
        <f t="shared" ca="1" si="4"/>
        <v>#NAME?</v>
      </c>
      <c r="AN19" t="s">
        <v>17</v>
      </c>
      <c r="AO19">
        <v>25586</v>
      </c>
      <c r="AP19">
        <f t="shared" si="2"/>
        <v>8494</v>
      </c>
      <c r="AQ19">
        <f t="shared" si="5"/>
        <v>1032</v>
      </c>
    </row>
    <row r="20" spans="1:43" x14ac:dyDescent="0.35">
      <c r="A20" t="s">
        <v>18</v>
      </c>
      <c r="B20">
        <v>19741</v>
      </c>
      <c r="O20">
        <v>19741</v>
      </c>
      <c r="P20">
        <f t="shared" si="0"/>
        <v>-5845</v>
      </c>
      <c r="Q20">
        <f t="shared" si="3"/>
        <v>-647</v>
      </c>
      <c r="AG20">
        <f t="shared" si="1"/>
        <v>17</v>
      </c>
      <c r="AH20" t="e">
        <f ca="1"/>
        <v>#NAME?</v>
      </c>
      <c r="AI20" t="e">
        <f t="shared" ca="1" si="4"/>
        <v>#NAME?</v>
      </c>
      <c r="AN20" t="s">
        <v>18</v>
      </c>
      <c r="AO20">
        <v>19741</v>
      </c>
      <c r="AP20">
        <f t="shared" si="2"/>
        <v>-5845</v>
      </c>
      <c r="AQ20">
        <f t="shared" si="5"/>
        <v>-647</v>
      </c>
    </row>
    <row r="21" spans="1:43" x14ac:dyDescent="0.35">
      <c r="A21" t="s">
        <v>19</v>
      </c>
      <c r="B21">
        <v>19340</v>
      </c>
      <c r="O21">
        <v>19340</v>
      </c>
      <c r="P21">
        <f t="shared" si="0"/>
        <v>-401</v>
      </c>
      <c r="Q21">
        <f t="shared" si="3"/>
        <v>-35</v>
      </c>
      <c r="AG21">
        <f t="shared" si="1"/>
        <v>18</v>
      </c>
      <c r="AH21" t="e">
        <f ca="1"/>
        <v>#NAME?</v>
      </c>
      <c r="AI21" t="e">
        <f t="shared" ca="1" si="4"/>
        <v>#NAME?</v>
      </c>
      <c r="AN21" t="s">
        <v>19</v>
      </c>
      <c r="AO21">
        <v>19340</v>
      </c>
      <c r="AP21">
        <f t="shared" si="2"/>
        <v>-401</v>
      </c>
      <c r="AQ21">
        <f t="shared" si="5"/>
        <v>-35</v>
      </c>
    </row>
    <row r="22" spans="1:43" x14ac:dyDescent="0.35">
      <c r="A22" t="s">
        <v>20</v>
      </c>
      <c r="B22">
        <v>20579</v>
      </c>
      <c r="O22">
        <v>20579</v>
      </c>
      <c r="P22">
        <f t="shared" si="0"/>
        <v>1239</v>
      </c>
      <c r="Q22">
        <f t="shared" si="3"/>
        <v>-149</v>
      </c>
      <c r="AG22">
        <f t="shared" si="1"/>
        <v>19</v>
      </c>
      <c r="AH22" t="e">
        <f ca="1"/>
        <v>#NAME?</v>
      </c>
      <c r="AI22" t="e">
        <f t="shared" ca="1" si="4"/>
        <v>#NAME?</v>
      </c>
      <c r="AN22" t="s">
        <v>20</v>
      </c>
      <c r="AO22">
        <v>20579</v>
      </c>
      <c r="AP22">
        <f t="shared" si="2"/>
        <v>1239</v>
      </c>
      <c r="AQ22">
        <f t="shared" si="5"/>
        <v>-149</v>
      </c>
    </row>
    <row r="23" spans="1:43" x14ac:dyDescent="0.35">
      <c r="A23" t="s">
        <v>21</v>
      </c>
      <c r="B23">
        <v>29328</v>
      </c>
      <c r="O23">
        <v>29328</v>
      </c>
      <c r="P23">
        <f t="shared" si="0"/>
        <v>8749</v>
      </c>
      <c r="Q23">
        <f t="shared" si="3"/>
        <v>255</v>
      </c>
      <c r="AG23">
        <f t="shared" si="1"/>
        <v>20</v>
      </c>
      <c r="AH23" t="e">
        <f ca="1"/>
        <v>#NAME?</v>
      </c>
      <c r="AI23" t="e">
        <f t="shared" ca="1" si="4"/>
        <v>#NAME?</v>
      </c>
      <c r="AN23" t="s">
        <v>21</v>
      </c>
      <c r="AO23">
        <v>29328</v>
      </c>
      <c r="AP23">
        <f t="shared" si="2"/>
        <v>8749</v>
      </c>
      <c r="AQ23">
        <f t="shared" si="5"/>
        <v>255</v>
      </c>
    </row>
    <row r="24" spans="1:43" x14ac:dyDescent="0.35">
      <c r="A24" t="s">
        <v>22</v>
      </c>
      <c r="B24">
        <v>22717</v>
      </c>
      <c r="O24">
        <v>22717</v>
      </c>
      <c r="P24">
        <f t="shared" si="0"/>
        <v>-6611</v>
      </c>
      <c r="Q24">
        <f t="shared" si="3"/>
        <v>-766</v>
      </c>
      <c r="AG24">
        <f t="shared" si="1"/>
        <v>21</v>
      </c>
      <c r="AH24" t="e">
        <f ca="1"/>
        <v>#NAME?</v>
      </c>
      <c r="AI24" t="e">
        <f t="shared" ca="1" si="4"/>
        <v>#NAME?</v>
      </c>
      <c r="AN24" t="s">
        <v>22</v>
      </c>
      <c r="AO24">
        <v>22717</v>
      </c>
      <c r="AP24">
        <f t="shared" si="2"/>
        <v>-6611</v>
      </c>
      <c r="AQ24">
        <f t="shared" si="5"/>
        <v>-766</v>
      </c>
    </row>
    <row r="25" spans="1:43" x14ac:dyDescent="0.35">
      <c r="A25" t="s">
        <v>23</v>
      </c>
      <c r="B25">
        <v>23185</v>
      </c>
      <c r="O25">
        <v>23185</v>
      </c>
      <c r="P25">
        <f t="shared" si="0"/>
        <v>468</v>
      </c>
      <c r="Q25">
        <f t="shared" si="3"/>
        <v>869</v>
      </c>
      <c r="AG25">
        <f t="shared" si="1"/>
        <v>22</v>
      </c>
      <c r="AH25" t="e">
        <f ca="1"/>
        <v>#NAME?</v>
      </c>
      <c r="AI25" t="e">
        <f t="shared" ca="1" si="4"/>
        <v>#NAME?</v>
      </c>
      <c r="AN25" t="s">
        <v>23</v>
      </c>
      <c r="AO25">
        <v>23185</v>
      </c>
      <c r="AP25">
        <f t="shared" si="2"/>
        <v>468</v>
      </c>
      <c r="AQ25">
        <f t="shared" si="5"/>
        <v>869</v>
      </c>
    </row>
    <row r="26" spans="1:43" x14ac:dyDescent="0.35">
      <c r="A26" t="s">
        <v>24</v>
      </c>
      <c r="B26">
        <v>25358</v>
      </c>
      <c r="O26">
        <v>25358</v>
      </c>
      <c r="P26">
        <f t="shared" si="0"/>
        <v>2173</v>
      </c>
      <c r="Q26">
        <f t="shared" si="3"/>
        <v>934</v>
      </c>
      <c r="AG26">
        <f t="shared" si="1"/>
        <v>23</v>
      </c>
      <c r="AH26" t="e">
        <f ca="1"/>
        <v>#NAME?</v>
      </c>
      <c r="AI26" t="e">
        <f t="shared" ca="1" si="4"/>
        <v>#NAME?</v>
      </c>
      <c r="AN26" t="s">
        <v>24</v>
      </c>
      <c r="AO26">
        <v>25358</v>
      </c>
      <c r="AP26">
        <f t="shared" si="2"/>
        <v>2173</v>
      </c>
      <c r="AQ26">
        <f t="shared" si="5"/>
        <v>934</v>
      </c>
    </row>
    <row r="27" spans="1:43" x14ac:dyDescent="0.35">
      <c r="A27" t="s">
        <v>25</v>
      </c>
      <c r="B27">
        <v>35746</v>
      </c>
      <c r="O27">
        <v>35746</v>
      </c>
      <c r="P27">
        <f t="shared" si="0"/>
        <v>10388</v>
      </c>
      <c r="Q27">
        <f t="shared" si="3"/>
        <v>1639</v>
      </c>
      <c r="AG27">
        <f t="shared" si="1"/>
        <v>24</v>
      </c>
      <c r="AH27" t="e">
        <f ca="1"/>
        <v>#NAME?</v>
      </c>
      <c r="AI27" t="e">
        <f t="shared" ca="1" si="4"/>
        <v>#NAME?</v>
      </c>
      <c r="AN27" t="s">
        <v>25</v>
      </c>
      <c r="AO27">
        <v>35746</v>
      </c>
      <c r="AP27">
        <f t="shared" si="2"/>
        <v>10388</v>
      </c>
      <c r="AQ27">
        <f t="shared" si="5"/>
        <v>1639</v>
      </c>
    </row>
    <row r="28" spans="1:43" x14ac:dyDescent="0.35">
      <c r="A28" t="s">
        <v>26</v>
      </c>
      <c r="B28">
        <v>29128</v>
      </c>
      <c r="O28">
        <v>29128</v>
      </c>
      <c r="P28">
        <f t="shared" si="0"/>
        <v>-6618</v>
      </c>
      <c r="Q28">
        <f t="shared" si="3"/>
        <v>-7</v>
      </c>
      <c r="AG28" s="1">
        <f t="shared" si="1"/>
        <v>25</v>
      </c>
      <c r="AH28" s="1" t="e">
        <f ca="1"/>
        <v>#NAME?</v>
      </c>
      <c r="AI28" s="1" t="e">
        <f t="shared" ca="1" si="4"/>
        <v>#NAME?</v>
      </c>
      <c r="AN28" t="s">
        <v>26</v>
      </c>
      <c r="AO28">
        <v>29128</v>
      </c>
      <c r="AP28">
        <f t="shared" si="2"/>
        <v>-6618</v>
      </c>
      <c r="AQ28">
        <f t="shared" si="5"/>
        <v>-7</v>
      </c>
    </row>
    <row r="29" spans="1:43" x14ac:dyDescent="0.35">
      <c r="A29" t="s">
        <v>27</v>
      </c>
      <c r="B29">
        <v>30404</v>
      </c>
      <c r="O29">
        <v>30404</v>
      </c>
      <c r="P29">
        <f t="shared" si="0"/>
        <v>1276</v>
      </c>
      <c r="Q29">
        <f t="shared" si="3"/>
        <v>808</v>
      </c>
      <c r="AG29" s="12">
        <f t="shared" si="1"/>
        <v>26</v>
      </c>
      <c r="AH29" t="e">
        <f ca="1">AL$3+AL$4*AH28+AL$6*AH25-AL$4*AL$6*AH24+AL$5*AI28 +AL$7*AI25+AL$5*AL$7*AI24</f>
        <v>#NAME?</v>
      </c>
      <c r="AN29" t="s">
        <v>27</v>
      </c>
      <c r="AO29">
        <v>30404</v>
      </c>
      <c r="AP29">
        <f t="shared" si="2"/>
        <v>1276</v>
      </c>
      <c r="AQ29">
        <f t="shared" si="5"/>
        <v>808</v>
      </c>
    </row>
    <row r="30" spans="1:43" x14ac:dyDescent="0.35">
      <c r="A30" t="s">
        <v>28</v>
      </c>
      <c r="B30">
        <v>32714</v>
      </c>
      <c r="O30">
        <v>32714</v>
      </c>
      <c r="P30">
        <f t="shared" si="0"/>
        <v>2310</v>
      </c>
      <c r="Q30">
        <f t="shared" si="3"/>
        <v>137</v>
      </c>
      <c r="AG30" s="12">
        <f t="shared" si="1"/>
        <v>27</v>
      </c>
      <c r="AH30" t="e">
        <f t="shared" ref="AH30:AH32" ca="1" si="6">AL$3+AL$4*AH29+AL$6*AH26-AL$4*AL$6*AH25+AL$5*AI29 +AL$7*AI26+AL$5*AL$7*AI25</f>
        <v>#NAME?</v>
      </c>
      <c r="AN30" t="s">
        <v>28</v>
      </c>
      <c r="AO30">
        <v>32714</v>
      </c>
      <c r="AP30">
        <f t="shared" si="2"/>
        <v>2310</v>
      </c>
      <c r="AQ30">
        <f t="shared" si="5"/>
        <v>137</v>
      </c>
    </row>
    <row r="31" spans="1:43" x14ac:dyDescent="0.35">
      <c r="A31" t="s">
        <v>29</v>
      </c>
      <c r="B31">
        <v>43741</v>
      </c>
      <c r="O31">
        <v>43741</v>
      </c>
      <c r="P31">
        <f t="shared" si="0"/>
        <v>11027</v>
      </c>
      <c r="Q31">
        <f t="shared" si="3"/>
        <v>639</v>
      </c>
      <c r="AG31" s="12">
        <f t="shared" si="1"/>
        <v>28</v>
      </c>
      <c r="AH31" t="e">
        <f t="shared" ca="1" si="6"/>
        <v>#NAME?</v>
      </c>
      <c r="AN31" t="s">
        <v>29</v>
      </c>
      <c r="AO31">
        <v>43741</v>
      </c>
      <c r="AP31">
        <f t="shared" si="2"/>
        <v>11027</v>
      </c>
      <c r="AQ31">
        <f t="shared" si="5"/>
        <v>639</v>
      </c>
    </row>
    <row r="32" spans="1:43" x14ac:dyDescent="0.35">
      <c r="A32" t="s">
        <v>30</v>
      </c>
      <c r="B32">
        <v>35714</v>
      </c>
      <c r="O32">
        <v>35714</v>
      </c>
      <c r="P32">
        <f t="shared" si="0"/>
        <v>-8027</v>
      </c>
      <c r="Q32">
        <f t="shared" si="3"/>
        <v>-1409</v>
      </c>
      <c r="AG32" s="1">
        <f t="shared" si="1"/>
        <v>29</v>
      </c>
      <c r="AH32" s="1" t="e">
        <f t="shared" ca="1" si="6"/>
        <v>#NAME?</v>
      </c>
      <c r="AI32" s="1"/>
      <c r="AN32" t="s">
        <v>30</v>
      </c>
      <c r="AO32">
        <v>35714</v>
      </c>
      <c r="AP32">
        <f t="shared" si="2"/>
        <v>-8027</v>
      </c>
      <c r="AQ32">
        <f t="shared" si="5"/>
        <v>-1409</v>
      </c>
    </row>
    <row r="33" spans="1:43" x14ac:dyDescent="0.35">
      <c r="A33" t="s">
        <v>31</v>
      </c>
      <c r="B33">
        <v>37955</v>
      </c>
      <c r="O33">
        <v>37955</v>
      </c>
      <c r="P33">
        <f t="shared" si="0"/>
        <v>2241</v>
      </c>
      <c r="Q33">
        <f t="shared" si="3"/>
        <v>965</v>
      </c>
      <c r="AN33" s="1" t="s">
        <v>31</v>
      </c>
      <c r="AO33" s="1">
        <v>37955</v>
      </c>
      <c r="AP33" s="1">
        <f t="shared" si="2"/>
        <v>2241</v>
      </c>
      <c r="AQ33" s="1">
        <f t="shared" si="5"/>
        <v>965</v>
      </c>
    </row>
    <row r="34" spans="1:43" x14ac:dyDescent="0.35">
      <c r="A34" t="s">
        <v>32</v>
      </c>
      <c r="B34" t="s">
        <v>33</v>
      </c>
      <c r="AN34" t="s">
        <v>32</v>
      </c>
      <c r="AO34" t="e">
        <f ca="1">AP34+AO33</f>
        <v>#NAME?</v>
      </c>
      <c r="AP34" s="15" t="e">
        <f ca="1">AQ34+AP30</f>
        <v>#NAME?</v>
      </c>
      <c r="AQ34" t="e">
        <f ca="1">AH29</f>
        <v>#NAME?</v>
      </c>
    </row>
    <row r="35" spans="1:43" x14ac:dyDescent="0.35">
      <c r="A35" t="s">
        <v>34</v>
      </c>
      <c r="B35" t="s">
        <v>33</v>
      </c>
      <c r="AN35" t="s">
        <v>34</v>
      </c>
      <c r="AO35" t="e">
        <f t="shared" ref="AO35:AO37" ca="1" si="7">AP35+AO34</f>
        <v>#NAME?</v>
      </c>
      <c r="AP35" s="15" t="e">
        <f t="shared" ref="AP35:AP37" ca="1" si="8">AQ35+AP31</f>
        <v>#NAME?</v>
      </c>
      <c r="AQ35" t="e">
        <f t="shared" ref="AQ35:AQ37" ca="1" si="9">AH30</f>
        <v>#NAME?</v>
      </c>
    </row>
    <row r="36" spans="1:43" x14ac:dyDescent="0.35">
      <c r="A36" t="s">
        <v>35</v>
      </c>
      <c r="B36" t="s">
        <v>33</v>
      </c>
      <c r="AN36" s="12" t="s">
        <v>35</v>
      </c>
      <c r="AO36" t="e">
        <f t="shared" ca="1" si="7"/>
        <v>#NAME?</v>
      </c>
      <c r="AP36" s="15" t="e">
        <f t="shared" ca="1" si="8"/>
        <v>#NAME?</v>
      </c>
      <c r="AQ36" s="12" t="e">
        <f t="shared" ca="1" si="9"/>
        <v>#NAME?</v>
      </c>
    </row>
    <row r="37" spans="1:43" x14ac:dyDescent="0.35">
      <c r="A37" t="s">
        <v>36</v>
      </c>
      <c r="B37" t="s">
        <v>33</v>
      </c>
      <c r="AN37" s="1" t="s">
        <v>36</v>
      </c>
      <c r="AO37" s="1" t="e">
        <f t="shared" ca="1" si="7"/>
        <v>#NAME?</v>
      </c>
      <c r="AP37" s="16" t="e">
        <f t="shared" ca="1" si="8"/>
        <v>#NAME?</v>
      </c>
      <c r="AQ37" s="1" t="e">
        <f t="shared" ca="1" si="9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2025-02-06T19:41:35Z</dcterms:created>
  <dcterms:modified xsi:type="dcterms:W3CDTF">2025-02-07T10:06:44Z</dcterms:modified>
</cp:coreProperties>
</file>