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AF248828-038D-4BF7-ABF5-7CB9C4434067}" xr6:coauthVersionLast="47" xr6:coauthVersionMax="47" xr10:uidLastSave="{00000000-0000-0000-0000-000000000000}"/>
  <bookViews>
    <workbookView xWindow="-110" yWindow="-110" windowWidth="19420" windowHeight="10300" xr2:uid="{1D627928-BB71-478C-B76B-02435FA33128}"/>
  </bookViews>
  <sheets>
    <sheet name="Title" sheetId="2" r:id="rId1"/>
    <sheet name="ART 2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2" i="1" l="1" a="1"/>
  <c r="C102" i="1" s="1"/>
  <c r="C101" i="1" a="1"/>
  <c r="C101" i="1" s="1"/>
  <c r="E100" i="1" a="1"/>
  <c r="E101" i="1" s="1"/>
  <c r="I101" i="1" s="1" a="1"/>
  <c r="I101" i="1" s="1"/>
  <c r="C100" i="1" a="1"/>
  <c r="C100" i="1" s="1"/>
  <c r="F99" i="1" a="1"/>
  <c r="H99" i="1" s="1"/>
  <c r="C99" i="1" a="1"/>
  <c r="C99" i="1" s="1"/>
  <c r="C98" i="1" a="1"/>
  <c r="C98" i="1" s="1"/>
  <c r="C97" i="1" a="1"/>
  <c r="C97" i="1" s="1"/>
  <c r="C96" i="1" a="1"/>
  <c r="C96" i="1" s="1"/>
  <c r="C95" i="1" a="1"/>
  <c r="C95" i="1" s="1"/>
  <c r="E94" i="1" a="1"/>
  <c r="E95" i="1" s="1"/>
  <c r="C94" i="1" a="1"/>
  <c r="C94" i="1" s="1"/>
  <c r="F93" i="1" a="1"/>
  <c r="H93" i="1" s="1"/>
  <c r="C93" i="1" a="1"/>
  <c r="C93" i="1" s="1"/>
  <c r="C92" i="1" a="1"/>
  <c r="C92" i="1" s="1"/>
  <c r="C91" i="1" a="1"/>
  <c r="C91" i="1" s="1"/>
  <c r="C90" i="1" a="1"/>
  <c r="C90" i="1" s="1"/>
  <c r="C89" i="1" a="1"/>
  <c r="C89" i="1" s="1"/>
  <c r="E88" i="1" a="1"/>
  <c r="E89" i="1" s="1"/>
  <c r="C88" i="1" a="1"/>
  <c r="C88" i="1" s="1"/>
  <c r="F87" i="1" a="1"/>
  <c r="F87" i="1" s="1"/>
  <c r="C87" i="1" a="1"/>
  <c r="C87" i="1" s="1"/>
  <c r="S86" i="1" a="1"/>
  <c r="S91" i="1" s="1"/>
  <c r="C86" i="1" a="1"/>
  <c r="C86" i="1" s="1"/>
  <c r="C85" i="1" a="1"/>
  <c r="C85" i="1" s="1"/>
  <c r="I102" i="1" s="1"/>
  <c r="N92" i="1" s="1"/>
  <c r="C82" i="1" a="1"/>
  <c r="C82" i="1" s="1"/>
  <c r="C81" i="1" a="1"/>
  <c r="C81" i="1" s="1"/>
  <c r="E80" i="1" a="1"/>
  <c r="E80" i="1" s="1"/>
  <c r="C80" i="1" a="1"/>
  <c r="C80" i="1" s="1"/>
  <c r="F79" i="1" a="1"/>
  <c r="F79" i="1" s="1"/>
  <c r="F82" i="1" s="1" a="1"/>
  <c r="F82" i="1" s="1"/>
  <c r="C79" i="1" a="1"/>
  <c r="C79" i="1" s="1"/>
  <c r="C78" i="1" a="1"/>
  <c r="C78" i="1" s="1"/>
  <c r="C77" i="1" a="1"/>
  <c r="C77" i="1" s="1"/>
  <c r="C76" i="1" a="1"/>
  <c r="C76" i="1" s="1"/>
  <c r="L75" i="1" a="1"/>
  <c r="L75" i="1" s="1"/>
  <c r="C75" i="1" a="1"/>
  <c r="C75" i="1" s="1"/>
  <c r="Y74" i="1" a="1"/>
  <c r="Y74" i="1" s="1"/>
  <c r="E74" i="1" a="1"/>
  <c r="E75" i="1" s="1"/>
  <c r="C74" i="1" a="1"/>
  <c r="C74" i="1" s="1"/>
  <c r="H73" i="1"/>
  <c r="G73" i="1"/>
  <c r="F73" i="1"/>
  <c r="F73" i="1" a="1"/>
  <c r="C73" i="1" a="1"/>
  <c r="C73" i="1" s="1"/>
  <c r="C72" i="1" a="1"/>
  <c r="C72" i="1" s="1"/>
  <c r="C71" i="1" a="1"/>
  <c r="C71" i="1" s="1"/>
  <c r="C70" i="1" a="1"/>
  <c r="C70" i="1" s="1"/>
  <c r="C69" i="1" a="1"/>
  <c r="C69" i="1" s="1"/>
  <c r="E68" i="1" a="1"/>
  <c r="E68" i="1" s="1"/>
  <c r="C68" i="1" a="1"/>
  <c r="C68" i="1" s="1"/>
  <c r="F67" i="1" a="1"/>
  <c r="F67" i="1" s="1"/>
  <c r="C67" i="1" a="1"/>
  <c r="C67" i="1" s="1"/>
  <c r="V70" i="1"/>
  <c r="S66" i="1" a="1"/>
  <c r="U72" i="1" s="1"/>
  <c r="C66" i="1" a="1"/>
  <c r="C66" i="1" s="1"/>
  <c r="C65" i="1" a="1"/>
  <c r="C65" i="1" s="1"/>
  <c r="I82" i="1" s="1"/>
  <c r="N72" i="1" s="1"/>
  <c r="C62" i="1" a="1"/>
  <c r="C62" i="1" s="1"/>
  <c r="C61" i="1" a="1"/>
  <c r="C61" i="1" s="1"/>
  <c r="E60" i="1" a="1"/>
  <c r="E61" i="1" s="1"/>
  <c r="C60" i="1" a="1"/>
  <c r="C60" i="1" s="1"/>
  <c r="F59" i="1" a="1"/>
  <c r="F59" i="1" s="1"/>
  <c r="C59" i="1" a="1"/>
  <c r="C59" i="1" s="1"/>
  <c r="C58" i="1" a="1"/>
  <c r="C58" i="1" s="1"/>
  <c r="C57" i="1" a="1"/>
  <c r="C57" i="1" s="1"/>
  <c r="O56" i="1" a="1"/>
  <c r="O56" i="1" s="1"/>
  <c r="C56" i="1" a="1"/>
  <c r="C56" i="1" s="1"/>
  <c r="C55" i="1" a="1"/>
  <c r="C55" i="1" s="1"/>
  <c r="O54" i="1" a="1"/>
  <c r="O54" i="1" s="1"/>
  <c r="L54" i="1" a="1"/>
  <c r="L54" i="1" s="1"/>
  <c r="E54" i="1" a="1"/>
  <c r="E55" i="1" s="1"/>
  <c r="C54" i="1" a="1"/>
  <c r="C54" i="1" s="1"/>
  <c r="F53" i="1" a="1"/>
  <c r="H53" i="1" s="1"/>
  <c r="C53" i="1" a="1"/>
  <c r="C53" i="1" s="1"/>
  <c r="C52" i="1" a="1"/>
  <c r="C52" i="1" s="1"/>
  <c r="C51" i="1" a="1"/>
  <c r="C51" i="1" s="1"/>
  <c r="C50" i="1" a="1"/>
  <c r="C50" i="1" s="1"/>
  <c r="C49" i="1" a="1"/>
  <c r="C49" i="1" s="1"/>
  <c r="E48" i="1" a="1"/>
  <c r="E48" i="1" s="1"/>
  <c r="C48" i="1" a="1"/>
  <c r="C48" i="1" s="1"/>
  <c r="F47" i="1" a="1"/>
  <c r="H47" i="1" s="1"/>
  <c r="C47" i="1" a="1"/>
  <c r="C47" i="1" s="1"/>
  <c r="S46" i="1" a="1"/>
  <c r="U51" i="1" s="1"/>
  <c r="C46" i="1" a="1"/>
  <c r="C46" i="1" s="1"/>
  <c r="C45" i="1" a="1"/>
  <c r="C45" i="1" s="1"/>
  <c r="I62" i="1" s="1"/>
  <c r="N52" i="1" s="1"/>
  <c r="Q42" i="1" a="1"/>
  <c r="Q42" i="1" s="1"/>
  <c r="Q41" i="1" a="1"/>
  <c r="Q41" i="1" s="1"/>
  <c r="Q40" i="1" a="1"/>
  <c r="Q40" i="1" s="1"/>
  <c r="Q39" i="1" a="1"/>
  <c r="Q39" i="1" s="1"/>
  <c r="Q38" i="1" a="1"/>
  <c r="Q38" i="1" s="1"/>
  <c r="Q37" i="1" a="1"/>
  <c r="Q37" i="1" s="1"/>
  <c r="Q36" i="1" a="1"/>
  <c r="Q36" i="1" s="1"/>
  <c r="Q35" i="1" a="1"/>
  <c r="Q35" i="1" s="1"/>
  <c r="Q34" i="1" a="1"/>
  <c r="Q34" i="1" s="1"/>
  <c r="Q33" i="1" a="1"/>
  <c r="Q33" i="1" s="1"/>
  <c r="Q32" i="1" a="1"/>
  <c r="Q32" i="1" s="1"/>
  <c r="Q31" i="1" a="1"/>
  <c r="Q31" i="1" s="1"/>
  <c r="Q30" i="1" a="1"/>
  <c r="Q30" i="1" s="1"/>
  <c r="Q29" i="1" a="1"/>
  <c r="Q29" i="1" s="1"/>
  <c r="Q28" i="1" a="1"/>
  <c r="Q28" i="1" s="1"/>
  <c r="Q27" i="1" a="1"/>
  <c r="Q27" i="1" s="1"/>
  <c r="Q26" i="1" a="1"/>
  <c r="Q26" i="1" s="1"/>
  <c r="Q25" i="1" a="1"/>
  <c r="Q25" i="1" s="1"/>
  <c r="E19" i="1" a="1"/>
  <c r="E20" i="1" s="1"/>
  <c r="L18" i="1" a="1"/>
  <c r="L18" i="1" s="1"/>
  <c r="F18" i="1" a="1"/>
  <c r="G18" i="1" s="1"/>
  <c r="L17" i="1" a="1"/>
  <c r="L17" i="1" s="1"/>
  <c r="L16" i="1" a="1"/>
  <c r="L16" i="1" s="1"/>
  <c r="L15" i="1" a="1"/>
  <c r="L15" i="1" s="1"/>
  <c r="L14" i="1" a="1"/>
  <c r="L14" i="1" s="1"/>
  <c r="E13" i="1" a="1"/>
  <c r="E14" i="1" s="1"/>
  <c r="F12" i="1" a="1"/>
  <c r="H12" i="1" s="1"/>
  <c r="E7" i="1" a="1"/>
  <c r="E8" i="1" s="1"/>
  <c r="F6" i="1" a="1"/>
  <c r="H6" i="1" s="1"/>
  <c r="V9" i="1"/>
  <c r="S5" i="1" a="1"/>
  <c r="U11" i="1" s="1"/>
  <c r="A85" i="1"/>
  <c r="A65" i="1"/>
  <c r="A45" i="1"/>
  <c r="G42" i="1"/>
  <c r="F42" i="1"/>
  <c r="E42" i="1"/>
  <c r="G41" i="1"/>
  <c r="E41" i="1"/>
  <c r="G40" i="1"/>
  <c r="E40" i="1"/>
  <c r="G39" i="1"/>
  <c r="F39" i="1"/>
  <c r="L39" i="1" s="1"/>
  <c r="E39" i="1"/>
  <c r="G38" i="1"/>
  <c r="E38" i="1"/>
  <c r="G37" i="1"/>
  <c r="F37" i="1"/>
  <c r="E37" i="1"/>
  <c r="G36" i="1"/>
  <c r="E36" i="1"/>
  <c r="G35" i="1"/>
  <c r="F35" i="1"/>
  <c r="L35" i="1" s="1"/>
  <c r="E35" i="1"/>
  <c r="G34" i="1"/>
  <c r="F34" i="1"/>
  <c r="L34" i="1" s="1"/>
  <c r="E34" i="1"/>
  <c r="G33" i="1"/>
  <c r="E33" i="1"/>
  <c r="G32" i="1"/>
  <c r="E32" i="1"/>
  <c r="G31" i="1"/>
  <c r="E31" i="1"/>
  <c r="G30" i="1"/>
  <c r="E30" i="1"/>
  <c r="G29" i="1"/>
  <c r="E29" i="1"/>
  <c r="G28" i="1"/>
  <c r="F28" i="1"/>
  <c r="L28" i="1" s="1"/>
  <c r="E28" i="1"/>
  <c r="G27" i="1"/>
  <c r="E27" i="1"/>
  <c r="G26" i="1"/>
  <c r="F26" i="1"/>
  <c r="E26" i="1"/>
  <c r="G25" i="1"/>
  <c r="E25" i="1"/>
  <c r="A25" i="1"/>
  <c r="I21" i="1"/>
  <c r="N11" i="1"/>
  <c r="S67" i="1" l="1"/>
  <c r="T67" i="1"/>
  <c r="U6" i="1"/>
  <c r="V6" i="1"/>
  <c r="V67" i="1"/>
  <c r="S7" i="1"/>
  <c r="S68" i="1"/>
  <c r="V69" i="1"/>
  <c r="S9" i="1"/>
  <c r="S70" i="1"/>
  <c r="T9" i="1"/>
  <c r="H18" i="1"/>
  <c r="H21" i="1" s="1" a="1"/>
  <c r="H21" i="1" s="1"/>
  <c r="T70" i="1"/>
  <c r="T6" i="1"/>
  <c r="U67" i="1"/>
  <c r="V8" i="1"/>
  <c r="U9" i="1"/>
  <c r="U70" i="1"/>
  <c r="T88" i="1"/>
  <c r="F47" i="1"/>
  <c r="U88" i="1"/>
  <c r="F75" i="1" a="1"/>
  <c r="F75" i="1" s="1"/>
  <c r="I75" i="1" s="1" a="1"/>
  <c r="I75" i="1" s="1"/>
  <c r="G79" i="1"/>
  <c r="G82" i="1" s="1" a="1"/>
  <c r="G82" i="1" s="1"/>
  <c r="T91" i="1"/>
  <c r="E69" i="1"/>
  <c r="H79" i="1"/>
  <c r="U91" i="1"/>
  <c r="F99" i="1"/>
  <c r="F101" i="1" s="1" a="1"/>
  <c r="F101" i="1" s="1"/>
  <c r="S10" i="1"/>
  <c r="G87" i="1"/>
  <c r="G89" i="1" s="1" a="1"/>
  <c r="G89" i="1" s="1"/>
  <c r="G99" i="1"/>
  <c r="V5" i="1"/>
  <c r="V11" i="1"/>
  <c r="F18" i="1"/>
  <c r="F21" i="1" s="1" a="1"/>
  <c r="F21" i="1" s="1"/>
  <c r="S71" i="1"/>
  <c r="H87" i="1"/>
  <c r="H89" i="1" s="1" a="1"/>
  <c r="H89" i="1" s="1"/>
  <c r="E94" i="1"/>
  <c r="S6" i="1"/>
  <c r="V66" i="1"/>
  <c r="V72" i="1"/>
  <c r="V51" i="1"/>
  <c r="E13" i="1"/>
  <c r="O37" i="1" s="1"/>
  <c r="S46" i="1"/>
  <c r="S52" i="1"/>
  <c r="T46" i="1"/>
  <c r="T49" i="1"/>
  <c r="T52" i="1"/>
  <c r="U49" i="1"/>
  <c r="U52" i="1"/>
  <c r="E49" i="1"/>
  <c r="F53" i="1"/>
  <c r="F55" i="1" s="1" a="1"/>
  <c r="F55" i="1" s="1"/>
  <c r="I55" i="1" s="1" a="1"/>
  <c r="I55" i="1" s="1"/>
  <c r="S92" i="1"/>
  <c r="V49" i="1"/>
  <c r="T92" i="1"/>
  <c r="S50" i="1"/>
  <c r="G59" i="1"/>
  <c r="G67" i="1"/>
  <c r="G68" i="1" s="1" a="1"/>
  <c r="G68" i="1" s="1"/>
  <c r="E74" i="1"/>
  <c r="E81" i="1"/>
  <c r="I81" i="1" s="1" a="1"/>
  <c r="I81" i="1" s="1"/>
  <c r="U86" i="1"/>
  <c r="U89" i="1"/>
  <c r="U92" i="1"/>
  <c r="F93" i="1"/>
  <c r="F95" i="1" s="1" a="1"/>
  <c r="F95" i="1" s="1"/>
  <c r="I95" i="1" s="1" a="1"/>
  <c r="I95" i="1" s="1"/>
  <c r="F6" i="1"/>
  <c r="F8" i="1" s="1" a="1"/>
  <c r="F8" i="1" s="1"/>
  <c r="V88" i="1"/>
  <c r="U46" i="1"/>
  <c r="S86" i="1"/>
  <c r="S89" i="1"/>
  <c r="G53" i="1"/>
  <c r="G55" i="1" s="1" a="1"/>
  <c r="G55" i="1" s="1"/>
  <c r="S47" i="1"/>
  <c r="T7" i="1"/>
  <c r="T10" i="1"/>
  <c r="E7" i="1"/>
  <c r="E19" i="1"/>
  <c r="T47" i="1"/>
  <c r="T50" i="1"/>
  <c r="H59" i="1"/>
  <c r="H62" i="1" s="1" a="1"/>
  <c r="H62" i="1" s="1"/>
  <c r="T68" i="1"/>
  <c r="T71" i="1"/>
  <c r="H67" i="1"/>
  <c r="H68" i="1" s="1" a="1"/>
  <c r="H68" i="1" s="1"/>
  <c r="V86" i="1"/>
  <c r="V89" i="1"/>
  <c r="V92" i="1"/>
  <c r="G93" i="1"/>
  <c r="G95" i="1" s="1" a="1"/>
  <c r="G95" i="1" s="1"/>
  <c r="E100" i="1"/>
  <c r="U7" i="1"/>
  <c r="U10" i="1"/>
  <c r="U47" i="1"/>
  <c r="U50" i="1"/>
  <c r="U68" i="1"/>
  <c r="U71" i="1"/>
  <c r="S87" i="1"/>
  <c r="S90" i="1"/>
  <c r="G6" i="1"/>
  <c r="G8" i="1" s="1" a="1"/>
  <c r="G8" i="1" s="1"/>
  <c r="T89" i="1"/>
  <c r="V7" i="1"/>
  <c r="V10" i="1"/>
  <c r="V47" i="1"/>
  <c r="T90" i="1"/>
  <c r="S5" i="1"/>
  <c r="S8" i="1"/>
  <c r="S11" i="1"/>
  <c r="F12" i="1"/>
  <c r="S48" i="1"/>
  <c r="S51" i="1"/>
  <c r="G47" i="1"/>
  <c r="E54" i="1"/>
  <c r="S66" i="1"/>
  <c r="S69" i="1"/>
  <c r="S72" i="1"/>
  <c r="U87" i="1"/>
  <c r="U90" i="1"/>
  <c r="V48" i="1"/>
  <c r="S49" i="1"/>
  <c r="V91" i="1"/>
  <c r="V46" i="1"/>
  <c r="V52" i="1"/>
  <c r="T86" i="1"/>
  <c r="E88" i="1"/>
  <c r="V68" i="1"/>
  <c r="V71" i="1"/>
  <c r="T87" i="1"/>
  <c r="T5" i="1"/>
  <c r="T8" i="1"/>
  <c r="T11" i="1"/>
  <c r="G12" i="1"/>
  <c r="T48" i="1"/>
  <c r="T51" i="1"/>
  <c r="E60" i="1"/>
  <c r="F60" i="1" s="1" a="1"/>
  <c r="F60" i="1" s="1"/>
  <c r="T66" i="1"/>
  <c r="T69" i="1"/>
  <c r="T72" i="1"/>
  <c r="V87" i="1"/>
  <c r="V90" i="1"/>
  <c r="V50" i="1"/>
  <c r="U5" i="1"/>
  <c r="U8" i="1"/>
  <c r="U48" i="1"/>
  <c r="U66" i="1"/>
  <c r="U69" i="1"/>
  <c r="S88" i="1"/>
  <c r="I61" i="1" a="1"/>
  <c r="I61" i="1" s="1"/>
  <c r="G21" i="1" a="1"/>
  <c r="G21" i="1" s="1"/>
  <c r="H75" i="1" a="1"/>
  <c r="H75" i="1" s="1"/>
  <c r="H82" i="1" a="1"/>
  <c r="H82" i="1" s="1"/>
  <c r="G75" i="1" a="1"/>
  <c r="G75" i="1" s="1"/>
  <c r="H55" i="1" a="1"/>
  <c r="H55" i="1" s="1"/>
  <c r="H102" i="1" a="1"/>
  <c r="H102" i="1" s="1"/>
  <c r="G102" i="1" a="1"/>
  <c r="G102" i="1" s="1"/>
  <c r="F69" i="1" a="1"/>
  <c r="F69" i="1" s="1"/>
  <c r="F102" i="1" a="1"/>
  <c r="F102" i="1" s="1"/>
  <c r="O33" i="1"/>
  <c r="H95" i="1" a="1"/>
  <c r="H95" i="1" s="1"/>
  <c r="L26" i="1"/>
  <c r="I20" i="1" a="1"/>
  <c r="I20" i="1" s="1"/>
  <c r="L37" i="1"/>
  <c r="L42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F32" i="1"/>
  <c r="L32" i="1" s="1"/>
  <c r="F33" i="1"/>
  <c r="L33" i="1" s="1"/>
  <c r="F29" i="1"/>
  <c r="L29" i="1" s="1"/>
  <c r="F40" i="1"/>
  <c r="L40" i="1" s="1"/>
  <c r="F36" i="1"/>
  <c r="L36" i="1" s="1"/>
  <c r="F30" i="1"/>
  <c r="L30" i="1" s="1"/>
  <c r="F31" i="1"/>
  <c r="L31" i="1" s="1"/>
  <c r="F25" i="1"/>
  <c r="L25" i="1" s="1"/>
  <c r="F27" i="1"/>
  <c r="L27" i="1" s="1"/>
  <c r="F38" i="1"/>
  <c r="L38" i="1" s="1"/>
  <c r="F41" i="1"/>
  <c r="L41" i="1" s="1"/>
  <c r="H8" i="1" a="1"/>
  <c r="H8" i="1" s="1"/>
  <c r="F89" i="1" a="1"/>
  <c r="F89" i="1" s="1"/>
  <c r="H20" i="1" l="1" a="1"/>
  <c r="H20" i="1" s="1"/>
  <c r="F20" i="1" a="1"/>
  <c r="F20" i="1" s="1"/>
  <c r="G13" i="1" a="1"/>
  <c r="G13" i="1" s="1"/>
  <c r="G15" i="1" s="1" a="1"/>
  <c r="G15" i="1" s="1"/>
  <c r="G7" i="1" a="1"/>
  <c r="G7" i="1" s="1"/>
  <c r="H69" i="1" a="1"/>
  <c r="H69" i="1" s="1"/>
  <c r="H70" i="1" s="1" a="1"/>
  <c r="H70" i="1" s="1"/>
  <c r="O31" i="1"/>
  <c r="O29" i="1"/>
  <c r="O25" i="1"/>
  <c r="O36" i="1"/>
  <c r="O34" i="1"/>
  <c r="F81" i="1" a="1"/>
  <c r="F81" i="1" s="1"/>
  <c r="G69" i="1" a="1"/>
  <c r="G69" i="1" s="1"/>
  <c r="G70" i="1" s="1" a="1"/>
  <c r="G70" i="1" s="1"/>
  <c r="O28" i="1"/>
  <c r="H13" i="1" a="1"/>
  <c r="H13" i="1" s="1"/>
  <c r="H15" i="1" s="1" a="1"/>
  <c r="H15" i="1" s="1"/>
  <c r="O40" i="1"/>
  <c r="G9" i="1" a="1"/>
  <c r="G9" i="1" s="1"/>
  <c r="H61" i="1" a="1"/>
  <c r="H61" i="1" s="1"/>
  <c r="H7" i="1" a="1"/>
  <c r="H7" i="1" s="1"/>
  <c r="H9" i="1" s="1" a="1"/>
  <c r="H9" i="1" s="1"/>
  <c r="O27" i="1"/>
  <c r="F7" i="1" a="1"/>
  <c r="F7" i="1" s="1"/>
  <c r="F68" i="1" a="1"/>
  <c r="F68" i="1" s="1"/>
  <c r="F70" i="1" s="1" a="1"/>
  <c r="F70" i="1" s="1"/>
  <c r="G101" i="1" a="1"/>
  <c r="G101" i="1" s="1"/>
  <c r="H54" i="1" a="1"/>
  <c r="H54" i="1" s="1"/>
  <c r="H56" i="1" s="1" a="1"/>
  <c r="H56" i="1" s="1"/>
  <c r="O39" i="1"/>
  <c r="I60" i="1" a="1"/>
  <c r="I60" i="1" s="1"/>
  <c r="H60" i="1" a="1"/>
  <c r="H60" i="1" s="1"/>
  <c r="O35" i="1"/>
  <c r="O30" i="1"/>
  <c r="O26" i="1"/>
  <c r="O41" i="1"/>
  <c r="O32" i="1"/>
  <c r="F14" i="1" a="1"/>
  <c r="F14" i="1" s="1"/>
  <c r="I14" i="1" s="1" a="1"/>
  <c r="I14" i="1" s="1"/>
  <c r="G54" i="1" a="1"/>
  <c r="G54" i="1" s="1"/>
  <c r="G56" i="1" s="1" a="1"/>
  <c r="G56" i="1" s="1"/>
  <c r="O38" i="1"/>
  <c r="G20" i="1" a="1"/>
  <c r="G20" i="1" s="1"/>
  <c r="I89" i="1" a="1"/>
  <c r="I89" i="1" s="1"/>
  <c r="O42" i="1"/>
  <c r="G14" i="1" a="1"/>
  <c r="G14" i="1" s="1"/>
  <c r="G81" i="1" a="1"/>
  <c r="G81" i="1" s="1"/>
  <c r="F13" i="1" a="1"/>
  <c r="F13" i="1" s="1"/>
  <c r="I13" i="1" s="1" a="1"/>
  <c r="I13" i="1" s="1"/>
  <c r="H14" i="1" a="1"/>
  <c r="H14" i="1" s="1"/>
  <c r="H81" i="1" a="1"/>
  <c r="H81" i="1" s="1"/>
  <c r="K36" i="1"/>
  <c r="J36" i="1"/>
  <c r="G80" i="1" a="1"/>
  <c r="G80" i="1" s="1"/>
  <c r="F80" i="1" a="1"/>
  <c r="F80" i="1" s="1"/>
  <c r="L71" i="1" s="1"/>
  <c r="I80" i="1" a="1"/>
  <c r="I80" i="1" s="1"/>
  <c r="H80" i="1" a="1"/>
  <c r="H80" i="1" s="1"/>
  <c r="K37" i="1"/>
  <c r="J37" i="1"/>
  <c r="F49" i="1" a="1"/>
  <c r="F49" i="1" s="1"/>
  <c r="H49" i="1" a="1"/>
  <c r="H49" i="1" s="1"/>
  <c r="G49" i="1" a="1"/>
  <c r="G49" i="1" s="1"/>
  <c r="I8" i="1" a="1"/>
  <c r="I8" i="1" s="1"/>
  <c r="K26" i="1"/>
  <c r="J26" i="1"/>
  <c r="K38" i="1"/>
  <c r="J38" i="1"/>
  <c r="F54" i="1" a="1"/>
  <c r="F54" i="1" s="1"/>
  <c r="F88" i="1" a="1"/>
  <c r="F88" i="1" s="1"/>
  <c r="H88" i="1" a="1"/>
  <c r="H88" i="1" s="1"/>
  <c r="H90" i="1" s="1" a="1"/>
  <c r="H90" i="1" s="1"/>
  <c r="G88" i="1" a="1"/>
  <c r="G88" i="1" s="1"/>
  <c r="G90" i="1" s="1" a="1"/>
  <c r="G90" i="1" s="1"/>
  <c r="P39" i="1"/>
  <c r="P27" i="1"/>
  <c r="P40" i="1"/>
  <c r="P28" i="1"/>
  <c r="P37" i="1"/>
  <c r="P26" i="1"/>
  <c r="P33" i="1"/>
  <c r="P38" i="1"/>
  <c r="P34" i="1"/>
  <c r="P29" i="1"/>
  <c r="P42" i="1"/>
  <c r="P35" i="1"/>
  <c r="P32" i="1"/>
  <c r="P30" i="1"/>
  <c r="P41" i="1"/>
  <c r="P36" i="1"/>
  <c r="P31" i="1"/>
  <c r="P25" i="1"/>
  <c r="K27" i="1"/>
  <c r="J27" i="1"/>
  <c r="K39" i="1"/>
  <c r="J39" i="1"/>
  <c r="K28" i="1"/>
  <c r="J28" i="1"/>
  <c r="J40" i="1"/>
  <c r="K40" i="1"/>
  <c r="K32" i="1"/>
  <c r="J32" i="1"/>
  <c r="G61" i="1" a="1"/>
  <c r="G61" i="1" s="1"/>
  <c r="G62" i="1" a="1"/>
  <c r="G62" i="1" s="1"/>
  <c r="G60" i="1" a="1"/>
  <c r="G60" i="1" s="1"/>
  <c r="J33" i="1"/>
  <c r="K33" i="1"/>
  <c r="J34" i="1"/>
  <c r="K34" i="1"/>
  <c r="K35" i="1"/>
  <c r="J35" i="1"/>
  <c r="I100" i="1" a="1"/>
  <c r="I100" i="1" s="1"/>
  <c r="H100" i="1" a="1"/>
  <c r="H100" i="1" s="1"/>
  <c r="G100" i="1" a="1"/>
  <c r="G100" i="1" s="1"/>
  <c r="F100" i="1" a="1"/>
  <c r="F100" i="1" s="1"/>
  <c r="H48" i="1" a="1"/>
  <c r="H48" i="1" s="1"/>
  <c r="G48" i="1" a="1"/>
  <c r="G48" i="1" s="1"/>
  <c r="F48" i="1" a="1"/>
  <c r="F48" i="1" s="1"/>
  <c r="K25" i="1"/>
  <c r="J25" i="1"/>
  <c r="H94" i="1" a="1"/>
  <c r="H94" i="1" s="1"/>
  <c r="H96" i="1" s="1" a="1"/>
  <c r="H96" i="1" s="1"/>
  <c r="G94" i="1" a="1"/>
  <c r="G94" i="1" s="1"/>
  <c r="G96" i="1" s="1" a="1"/>
  <c r="G96" i="1" s="1"/>
  <c r="F94" i="1" a="1"/>
  <c r="F94" i="1" s="1"/>
  <c r="H101" i="1" a="1"/>
  <c r="H101" i="1" s="1"/>
  <c r="F62" i="1" a="1"/>
  <c r="F62" i="1" s="1"/>
  <c r="F61" i="1" a="1"/>
  <c r="F61" i="1" s="1"/>
  <c r="K29" i="1"/>
  <c r="J29" i="1"/>
  <c r="K41" i="1"/>
  <c r="J41" i="1"/>
  <c r="J30" i="1"/>
  <c r="K30" i="1"/>
  <c r="K42" i="1"/>
  <c r="J42" i="1"/>
  <c r="G19" i="1" a="1"/>
  <c r="G19" i="1" s="1"/>
  <c r="H19" i="1" a="1"/>
  <c r="H19" i="1" s="1"/>
  <c r="I19" i="1" a="1"/>
  <c r="I19" i="1" s="1"/>
  <c r="F19" i="1" a="1"/>
  <c r="F19" i="1" s="1"/>
  <c r="K31" i="1"/>
  <c r="J31" i="1"/>
  <c r="F74" i="1" a="1"/>
  <c r="F74" i="1" s="1"/>
  <c r="H74" i="1" a="1"/>
  <c r="H74" i="1" s="1"/>
  <c r="H76" i="1" s="1" a="1"/>
  <c r="H76" i="1" s="1"/>
  <c r="G74" i="1" a="1"/>
  <c r="G74" i="1" s="1"/>
  <c r="G76" i="1" s="1" a="1"/>
  <c r="G76" i="1" s="1"/>
  <c r="L10" i="1" l="1"/>
  <c r="F5" i="1"/>
  <c r="I69" i="1" a="1"/>
  <c r="I69" i="1" s="1"/>
  <c r="I7" i="1" a="1"/>
  <c r="I7" i="1" s="1"/>
  <c r="L7" i="1" s="1"/>
  <c r="F66" i="1"/>
  <c r="F9" i="1" a="1"/>
  <c r="F9" i="1" s="1"/>
  <c r="I68" i="1" a="1"/>
  <c r="I68" i="1" s="1"/>
  <c r="F15" i="1" a="1"/>
  <c r="F15" i="1" s="1"/>
  <c r="M8" i="1" s="1"/>
  <c r="L91" i="1"/>
  <c r="I88" i="1" a="1"/>
  <c r="I88" i="1" s="1"/>
  <c r="F86" i="1"/>
  <c r="F90" i="1" a="1"/>
  <c r="F90" i="1" s="1"/>
  <c r="I54" i="1" a="1"/>
  <c r="I54" i="1" s="1"/>
  <c r="F56" i="1" a="1"/>
  <c r="F56" i="1" s="1"/>
  <c r="M49" i="1" s="1"/>
  <c r="I94" i="1" a="1"/>
  <c r="I94" i="1" s="1"/>
  <c r="F96" i="1" a="1"/>
  <c r="F96" i="1" s="1"/>
  <c r="M89" i="1" s="1"/>
  <c r="I15" i="1" a="1"/>
  <c r="I15" i="1" s="1"/>
  <c r="M7" i="1"/>
  <c r="F50" i="1" a="1"/>
  <c r="F50" i="1" s="1"/>
  <c r="I48" i="1" a="1"/>
  <c r="I48" i="1" s="1"/>
  <c r="L51" i="1"/>
  <c r="F46" i="1"/>
  <c r="I49" i="1" a="1"/>
  <c r="I49" i="1" s="1"/>
  <c r="F76" i="1" a="1"/>
  <c r="F76" i="1" s="1"/>
  <c r="M69" i="1" s="1"/>
  <c r="I74" i="1" a="1"/>
  <c r="I74" i="1" s="1"/>
  <c r="G50" i="1" a="1"/>
  <c r="G50" i="1" s="1"/>
  <c r="H50" i="1" a="1"/>
  <c r="H50" i="1" s="1"/>
  <c r="I9" i="1" a="1"/>
  <c r="I9" i="1" s="1"/>
  <c r="M11" i="1" s="1"/>
  <c r="L68" i="1" l="1"/>
  <c r="L8" i="1"/>
  <c r="Q8" i="1" s="1"/>
  <c r="I70" i="1" a="1"/>
  <c r="I70" i="1" s="1"/>
  <c r="M72" i="1" s="1"/>
  <c r="L72" i="1" s="1"/>
  <c r="M9" i="1"/>
  <c r="M10" i="1" s="1"/>
  <c r="N10" i="1" s="1"/>
  <c r="Q68" i="1"/>
  <c r="M109" i="1"/>
  <c r="L11" i="1"/>
  <c r="N37" i="1"/>
  <c r="N25" i="1"/>
  <c r="N38" i="1"/>
  <c r="N42" i="1"/>
  <c r="N32" i="1"/>
  <c r="N26" i="1"/>
  <c r="N33" i="1"/>
  <c r="N27" i="1"/>
  <c r="N36" i="1"/>
  <c r="N39" i="1"/>
  <c r="N31" i="1"/>
  <c r="N28" i="1"/>
  <c r="N34" i="1"/>
  <c r="N29" i="1"/>
  <c r="N40" i="1"/>
  <c r="N35" i="1"/>
  <c r="N30" i="1"/>
  <c r="N41" i="1"/>
  <c r="M68" i="1"/>
  <c r="M70" i="1" s="1"/>
  <c r="I76" i="1" a="1"/>
  <c r="I76" i="1" s="1"/>
  <c r="M88" i="1"/>
  <c r="M90" i="1" s="1"/>
  <c r="M110" i="1" s="1"/>
  <c r="I96" i="1" a="1"/>
  <c r="I96" i="1" s="1"/>
  <c r="I56" i="1" a="1"/>
  <c r="I56" i="1" s="1"/>
  <c r="M48" i="1"/>
  <c r="M108" i="1" s="1"/>
  <c r="I50" i="1" a="1"/>
  <c r="I50" i="1" s="1"/>
  <c r="M52" i="1" s="1"/>
  <c r="L48" i="1"/>
  <c r="L89" i="1"/>
  <c r="L49" i="1"/>
  <c r="Q7" i="1"/>
  <c r="N7" i="1"/>
  <c r="L88" i="1"/>
  <c r="I90" i="1" a="1"/>
  <c r="I90" i="1" s="1"/>
  <c r="M92" i="1" s="1"/>
  <c r="L69" i="1"/>
  <c r="L9" i="1" l="1"/>
  <c r="N9" i="1" s="1"/>
  <c r="O9" i="1" s="1"/>
  <c r="P9" i="1" s="1"/>
  <c r="N8" i="1"/>
  <c r="O8" i="1" s="1"/>
  <c r="P8" i="1" s="1"/>
  <c r="M71" i="1"/>
  <c r="N71" i="1" s="1"/>
  <c r="M50" i="1"/>
  <c r="Q88" i="1"/>
  <c r="N88" i="1"/>
  <c r="Q89" i="1"/>
  <c r="N89" i="1"/>
  <c r="Q48" i="1"/>
  <c r="R108" i="1" s="1"/>
  <c r="L108" i="1"/>
  <c r="N48" i="1"/>
  <c r="N68" i="1"/>
  <c r="L109" i="1"/>
  <c r="Q69" i="1"/>
  <c r="R109" i="1" s="1"/>
  <c r="N69" i="1"/>
  <c r="L70" i="1"/>
  <c r="M91" i="1"/>
  <c r="L92" i="1"/>
  <c r="L90" i="1" s="1"/>
  <c r="O7" i="1"/>
  <c r="P7" i="1" s="1"/>
  <c r="Q49" i="1"/>
  <c r="N49" i="1"/>
  <c r="M51" i="1"/>
  <c r="N51" i="1" s="1"/>
  <c r="L52" i="1"/>
  <c r="L50" i="1" s="1"/>
  <c r="O68" i="1" l="1"/>
  <c r="P68" i="1" s="1"/>
  <c r="Q9" i="1"/>
  <c r="O69" i="1"/>
  <c r="O109" i="1"/>
  <c r="O49" i="1"/>
  <c r="P49" i="1" s="1"/>
  <c r="O108" i="1"/>
  <c r="O48" i="1"/>
  <c r="L110" i="1"/>
  <c r="Q90" i="1"/>
  <c r="R110" i="1" s="1"/>
  <c r="N90" i="1"/>
  <c r="N108" i="1"/>
  <c r="N109" i="1" s="1"/>
  <c r="N110" i="1" s="1"/>
  <c r="N91" i="1"/>
  <c r="O88" i="1" s="1"/>
  <c r="P88" i="1" s="1"/>
  <c r="Q50" i="1"/>
  <c r="N50" i="1"/>
  <c r="O50" i="1" s="1"/>
  <c r="P50" i="1" s="1"/>
  <c r="N70" i="1"/>
  <c r="O70" i="1" s="1"/>
  <c r="P70" i="1" s="1"/>
  <c r="Q70" i="1"/>
  <c r="O90" i="1" l="1"/>
  <c r="O110" i="1"/>
  <c r="O89" i="1"/>
  <c r="P89" i="1" s="1"/>
  <c r="P108" i="1"/>
  <c r="P48" i="1"/>
  <c r="Q108" i="1" s="1"/>
  <c r="P69" i="1"/>
  <c r="Q109" i="1" s="1"/>
  <c r="P109" i="1"/>
  <c r="P110" i="1" l="1"/>
  <c r="P90" i="1"/>
  <c r="Q1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<sst xmlns="http://schemas.openxmlformats.org/spreadsheetml/2006/main" count="128" uniqueCount="38">
  <si>
    <t>ART ANOVA</t>
  </si>
  <si>
    <t>Row</t>
  </si>
  <si>
    <t>Col</t>
  </si>
  <si>
    <t>Resp</t>
  </si>
  <si>
    <t>Descriptive Statistics</t>
  </si>
  <si>
    <t>Two Factor Anova</t>
  </si>
  <si>
    <t>Input in Excel Anova format</t>
  </si>
  <si>
    <t>COUNT</t>
  </si>
  <si>
    <t>ANOVA</t>
  </si>
  <si>
    <t>Alpha</t>
  </si>
  <si>
    <t>SS</t>
  </si>
  <si>
    <t>df</t>
  </si>
  <si>
    <t>MS</t>
  </si>
  <si>
    <t>F</t>
  </si>
  <si>
    <t>p-value</t>
  </si>
  <si>
    <t>p eta-sq</t>
  </si>
  <si>
    <t>Rows</t>
  </si>
  <si>
    <t>Columns</t>
  </si>
  <si>
    <t>Inter</t>
  </si>
  <si>
    <t>Within</t>
  </si>
  <si>
    <t>MEAN</t>
  </si>
  <si>
    <t>Total</t>
  </si>
  <si>
    <t>VARIANCE</t>
  </si>
  <si>
    <t>Data</t>
  </si>
  <si>
    <t>Means</t>
  </si>
  <si>
    <t>Aligned Data</t>
  </si>
  <si>
    <t>Tot</t>
  </si>
  <si>
    <t>Int</t>
  </si>
  <si>
    <t>Row Rank</t>
  </si>
  <si>
    <t>Col Rank</t>
  </si>
  <si>
    <t>Int Rank</t>
  </si>
  <si>
    <t>Two Factor ART Anova</t>
  </si>
  <si>
    <t>df1</t>
  </si>
  <si>
    <t>df2</t>
  </si>
  <si>
    <t>Real Statistics Using Excel</t>
  </si>
  <si>
    <t>Updated</t>
  </si>
  <si>
    <t>Copyright © 2013 - 2025 Charles Zaiontz</t>
  </si>
  <si>
    <t>Two-Factor ART ANOVA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</si>
</sst>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FFC000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rgb="FF00B0F0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  <xf numFmtId="0" fontId="6" fillId="0" borderId="12" xfId="0" applyFont="1" applyBorder="1"/>
    <xf numFmtId="15" fontId="0" fillId="0" borderId="0" xfId="0" applyNumberFormat="1"/>
    <xf numFmtId="0" fontId="6" fillId="0" borderId="0" xfId="0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1CB54-1CE7-4334-9FC9-9B18DA3C5FB3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34</v>
      </c>
    </row>
    <row r="2" spans="1:13" x14ac:dyDescent="0.35">
      <c r="A2" t="s">
        <v>37</v>
      </c>
    </row>
    <row r="4" spans="1:13" x14ac:dyDescent="0.35">
      <c r="A4" t="s">
        <v>35</v>
      </c>
      <c r="B4" s="34">
        <v>45692</v>
      </c>
    </row>
    <row r="6" spans="1:13" x14ac:dyDescent="0.35">
      <c r="A6" s="35" t="s">
        <v>36</v>
      </c>
    </row>
    <row r="10" spans="1:13" ht="18.5" x14ac:dyDescent="0.45">
      <c r="M10" s="3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5164D-28D6-44F3-8590-00933F2BA3C6}">
  <sheetPr codeName="Sheet27"/>
  <dimension ref="A1:Y110"/>
  <sheetViews>
    <sheetView workbookViewId="0"/>
  </sheetViews>
  <sheetFormatPr defaultRowHeight="14.5" x14ac:dyDescent="0.35"/>
  <cols>
    <col min="1" max="43" width="9.08984375" customWidth="1"/>
  </cols>
  <sheetData>
    <row r="1" spans="1:22" x14ac:dyDescent="0.35">
      <c r="A1" s="1" t="s">
        <v>0</v>
      </c>
    </row>
    <row r="3" spans="1:22" x14ac:dyDescent="0.35">
      <c r="A3" s="2" t="s">
        <v>1</v>
      </c>
      <c r="B3" s="2" t="s">
        <v>2</v>
      </c>
      <c r="C3" s="2" t="s">
        <v>3</v>
      </c>
      <c r="E3" t="s">
        <v>4</v>
      </c>
      <c r="K3" t="s">
        <v>5</v>
      </c>
      <c r="S3" t="s">
        <v>6</v>
      </c>
    </row>
    <row r="4" spans="1:22" x14ac:dyDescent="0.35">
      <c r="A4" s="3">
        <v>1</v>
      </c>
      <c r="B4" s="3">
        <v>1</v>
      </c>
      <c r="C4" s="3">
        <v>5</v>
      </c>
    </row>
    <row r="5" spans="1:22" ht="15" thickBot="1" x14ac:dyDescent="0.4">
      <c r="A5" s="3">
        <v>1</v>
      </c>
      <c r="B5" s="3">
        <v>1</v>
      </c>
      <c r="C5" s="3">
        <v>4</v>
      </c>
      <c r="E5" t="s">
        <v>7</v>
      </c>
      <c r="F5" t="str">
        <f ca="1">IF(COUNTIF(F7:H8,F7)=COUNT(F7:H8),"balanced","unbalanced")</f>
        <v>balanced</v>
      </c>
      <c r="K5" t="s">
        <v>8</v>
      </c>
      <c r="O5" s="3" t="s">
        <v>9</v>
      </c>
      <c r="P5" s="3">
        <v>0.05</v>
      </c>
      <c r="S5" s="4" t="e">
        <f t="array" aca="1" ref="S5:V11" ca="1">StdAnova2(A4:C21)</f>
        <v>#NAME?</v>
      </c>
      <c r="T5" s="4" t="e">
        <f ca="1"/>
        <v>#NAME?</v>
      </c>
      <c r="U5" s="4" t="e">
        <f ca="1"/>
        <v>#NAME?</v>
      </c>
      <c r="V5" s="4" t="e">
        <f ca="1"/>
        <v>#NAME?</v>
      </c>
    </row>
    <row r="6" spans="1:22" ht="15" thickTop="1" x14ac:dyDescent="0.35">
      <c r="A6" s="3">
        <v>1</v>
      </c>
      <c r="B6" s="3">
        <v>1</v>
      </c>
      <c r="C6" s="3">
        <v>3</v>
      </c>
      <c r="F6" t="e">
        <f t="array" aca="1" ref="F6:H6" ca="1">TRANSPOSE(SortUnique(B4:B21))</f>
        <v>#NAME?</v>
      </c>
      <c r="G6" t="e">
        <f ca="1"/>
        <v>#NAME?</v>
      </c>
      <c r="H6" t="e">
        <f ca="1"/>
        <v>#NAME?</v>
      </c>
      <c r="K6" s="7"/>
      <c r="L6" s="7" t="s">
        <v>10</v>
      </c>
      <c r="M6" s="7" t="s">
        <v>11</v>
      </c>
      <c r="N6" s="7" t="s">
        <v>12</v>
      </c>
      <c r="O6" s="7" t="s">
        <v>13</v>
      </c>
      <c r="P6" s="7" t="s">
        <v>14</v>
      </c>
      <c r="Q6" s="7" t="s">
        <v>15</v>
      </c>
      <c r="S6" s="4" t="e">
        <f ca="1"/>
        <v>#NAME?</v>
      </c>
      <c r="T6" s="4" t="e">
        <f ca="1"/>
        <v>#NAME?</v>
      </c>
      <c r="U6" s="4" t="e">
        <f ca="1"/>
        <v>#NAME?</v>
      </c>
      <c r="V6" s="4" t="e">
        <f ca="1"/>
        <v>#NAME?</v>
      </c>
    </row>
    <row r="7" spans="1:22" x14ac:dyDescent="0.35">
      <c r="A7" s="3">
        <v>1</v>
      </c>
      <c r="B7" s="3">
        <v>2</v>
      </c>
      <c r="C7" s="3">
        <v>1</v>
      </c>
      <c r="E7" t="e">
        <f t="array" aca="1" ref="E7:E8" ca="1">SortUnique(A4:A21)</f>
        <v>#NAME?</v>
      </c>
      <c r="F7" s="8">
        <f t="array" aca="1" ref="F7" ca="1">COUNTIFS($A$4:$A$21,$E7,$B$4:$B$21,F$6)</f>
        <v>0</v>
      </c>
      <c r="G7" s="9">
        <f t="array" aca="1" ref="G7" ca="1">COUNTIFS($A$4:$A$21,$E7,$B$4:$B$21,G$6)</f>
        <v>0</v>
      </c>
      <c r="H7" s="10">
        <f t="array" aca="1" ref="H7" ca="1">COUNTIFS($A$4:$A$21,$E7,$B$4:$B$21,H$6)</f>
        <v>0</v>
      </c>
      <c r="I7">
        <f t="array" aca="1" ref="I7" ca="1">SUM(F7:H7)</f>
        <v>0</v>
      </c>
      <c r="K7" t="s">
        <v>16</v>
      </c>
      <c r="L7" t="e">
        <f ca="1">DEVSQ(I13:I14)*I7</f>
        <v>#DIV/0!</v>
      </c>
      <c r="M7">
        <f ca="1">COUNT(I13:I14)-1</f>
        <v>-1</v>
      </c>
      <c r="N7" t="e">
        <f ca="1">L7/M7</f>
        <v>#DIV/0!</v>
      </c>
      <c r="O7" t="e">
        <f ca="1">N7/N10</f>
        <v>#DIV/0!</v>
      </c>
      <c r="P7" t="e">
        <f ca="1">_xlfn.F.DIST.RT(O7,M7,M10)</f>
        <v>#DIV/0!</v>
      </c>
      <c r="Q7" s="3" t="e">
        <f ca="1">L7/(L7+L$10)</f>
        <v>#DIV/0!</v>
      </c>
      <c r="S7" s="5" t="e">
        <f ca="1"/>
        <v>#NAME?</v>
      </c>
      <c r="T7" s="5" t="e">
        <f ca="1"/>
        <v>#NAME?</v>
      </c>
      <c r="U7" s="5" t="e">
        <f ca="1"/>
        <v>#NAME?</v>
      </c>
      <c r="V7" s="5" t="e">
        <f ca="1"/>
        <v>#NAME?</v>
      </c>
    </row>
    <row r="8" spans="1:22" x14ac:dyDescent="0.35">
      <c r="A8" s="3">
        <v>1</v>
      </c>
      <c r="B8" s="3">
        <v>2</v>
      </c>
      <c r="C8" s="3">
        <v>1</v>
      </c>
      <c r="E8" t="e">
        <f ca="1"/>
        <v>#NAME?</v>
      </c>
      <c r="F8" s="11">
        <f t="array" aca="1" ref="F8" ca="1">COUNTIFS($A$4:$A$21,$E8,$B$4:$B$21,F$6)</f>
        <v>0</v>
      </c>
      <c r="G8" s="12">
        <f t="array" aca="1" ref="G8" ca="1">COUNTIFS($A$4:$A$21,$E8,$B$4:$B$21,G$6)</f>
        <v>0</v>
      </c>
      <c r="H8" s="13">
        <f t="array" aca="1" ref="H8" ca="1">COUNTIFS($A$4:$A$21,$E8,$B$4:$B$21,H$6)</f>
        <v>0</v>
      </c>
      <c r="I8">
        <f t="array" aca="1" ref="I8" ca="1">SUM(F8:H8)</f>
        <v>0</v>
      </c>
      <c r="K8" t="s">
        <v>17</v>
      </c>
      <c r="L8" t="e">
        <f ca="1">DEVSQ(F15:H15)*F9</f>
        <v>#DIV/0!</v>
      </c>
      <c r="M8">
        <f ca="1">COUNT(F15:H15)-1</f>
        <v>-1</v>
      </c>
      <c r="N8" t="e">
        <f ca="1">L8/M8</f>
        <v>#DIV/0!</v>
      </c>
      <c r="O8" t="e">
        <f ca="1">N8/N10</f>
        <v>#DIV/0!</v>
      </c>
      <c r="P8" t="e">
        <f ca="1">_xlfn.F.DIST.RT(O8,M8,M10)</f>
        <v>#DIV/0!</v>
      </c>
      <c r="Q8" s="3" t="e">
        <f t="shared" ref="Q8:Q9" ca="1" si="0">L8/(L8+L$10)</f>
        <v>#DIV/0!</v>
      </c>
      <c r="S8" s="6" t="e">
        <f ca="1"/>
        <v>#NAME?</v>
      </c>
      <c r="T8" s="6" t="e">
        <f ca="1"/>
        <v>#NAME?</v>
      </c>
      <c r="U8" s="6" t="e">
        <f ca="1"/>
        <v>#NAME?</v>
      </c>
      <c r="V8" s="6" t="e">
        <f ca="1"/>
        <v>#NAME?</v>
      </c>
    </row>
    <row r="9" spans="1:22" x14ac:dyDescent="0.35">
      <c r="A9" s="3">
        <v>1</v>
      </c>
      <c r="B9" s="3">
        <v>2</v>
      </c>
      <c r="C9" s="3">
        <v>2</v>
      </c>
      <c r="F9">
        <f t="array" aca="1" ref="F9" ca="1">SUM(F7:F8)</f>
        <v>0</v>
      </c>
      <c r="G9">
        <f t="array" aca="1" ref="G9" ca="1">SUM(G7:G8)</f>
        <v>0</v>
      </c>
      <c r="H9">
        <f t="array" aca="1" ref="H9" ca="1">SUM(H7:H8)</f>
        <v>0</v>
      </c>
      <c r="I9">
        <f t="array" aca="1" ref="I9" ca="1">SUM(I7:I8)</f>
        <v>0</v>
      </c>
      <c r="K9" t="s">
        <v>18</v>
      </c>
      <c r="L9" t="e">
        <f ca="1">L11-L7-L8-L10</f>
        <v>#DIV/0!</v>
      </c>
      <c r="M9">
        <f ca="1">M8*M7</f>
        <v>1</v>
      </c>
      <c r="N9" t="e">
        <f ca="1">L9/M9</f>
        <v>#DIV/0!</v>
      </c>
      <c r="O9" t="e">
        <f ca="1">N9/N10</f>
        <v>#DIV/0!</v>
      </c>
      <c r="P9" t="e">
        <f ca="1">_xlfn.F.DIST.RT(O9,M9,M10)</f>
        <v>#DIV/0!</v>
      </c>
      <c r="Q9" s="3" t="e">
        <f t="shared" ca="1" si="0"/>
        <v>#DIV/0!</v>
      </c>
      <c r="S9" s="4" t="e">
        <f ca="1"/>
        <v>#NAME?</v>
      </c>
      <c r="T9" s="4" t="e">
        <f ca="1"/>
        <v>#NAME?</v>
      </c>
      <c r="U9" s="4" t="e">
        <f ca="1"/>
        <v>#NAME?</v>
      </c>
      <c r="V9" s="4" t="e">
        <f ca="1"/>
        <v>#NAME?</v>
      </c>
    </row>
    <row r="10" spans="1:22" x14ac:dyDescent="0.35">
      <c r="A10" s="3">
        <v>1</v>
      </c>
      <c r="B10" s="3">
        <v>3</v>
      </c>
      <c r="C10" s="3">
        <v>4</v>
      </c>
      <c r="K10" t="s">
        <v>19</v>
      </c>
      <c r="L10" t="e">
        <f ca="1">SUM(F19:H20)*(F7-1)</f>
        <v>#NAME?</v>
      </c>
      <c r="M10">
        <f ca="1">M11-M7-M8-M9</f>
        <v>0</v>
      </c>
      <c r="N10" t="e">
        <f ca="1">L10/M10</f>
        <v>#NAME?</v>
      </c>
      <c r="S10" s="5" t="e">
        <f ca="1"/>
        <v>#NAME?</v>
      </c>
      <c r="T10" s="5" t="e">
        <f ca="1"/>
        <v>#NAME?</v>
      </c>
      <c r="U10" s="5" t="e">
        <f ca="1"/>
        <v>#NAME?</v>
      </c>
      <c r="V10" s="5" t="e">
        <f ca="1"/>
        <v>#NAME?</v>
      </c>
    </row>
    <row r="11" spans="1:22" x14ac:dyDescent="0.35">
      <c r="A11" s="3">
        <v>1</v>
      </c>
      <c r="B11" s="3">
        <v>3</v>
      </c>
      <c r="C11" s="3">
        <v>3</v>
      </c>
      <c r="E11" t="s">
        <v>20</v>
      </c>
      <c r="K11" s="14" t="s">
        <v>21</v>
      </c>
      <c r="L11" s="14">
        <f ca="1">N11*M11</f>
        <v>-1.398692810457516</v>
      </c>
      <c r="M11" s="14">
        <f ca="1">I9-1</f>
        <v>-1</v>
      </c>
      <c r="N11" s="14">
        <f>I21</f>
        <v>1.398692810457516</v>
      </c>
      <c r="O11" s="14"/>
      <c r="P11" s="14"/>
      <c r="Q11" s="14"/>
      <c r="S11" s="6" t="e">
        <f ca="1"/>
        <v>#NAME?</v>
      </c>
      <c r="T11" s="6" t="e">
        <f ca="1"/>
        <v>#NAME?</v>
      </c>
      <c r="U11" s="6" t="e">
        <f ca="1"/>
        <v>#NAME?</v>
      </c>
      <c r="V11" s="6" t="e">
        <f ca="1"/>
        <v>#NAME?</v>
      </c>
    </row>
    <row r="12" spans="1:22" x14ac:dyDescent="0.35">
      <c r="A12" s="3">
        <v>1</v>
      </c>
      <c r="B12" s="3">
        <v>3</v>
      </c>
      <c r="C12" s="3">
        <v>2</v>
      </c>
      <c r="F12" t="e">
        <f t="array" aca="1" ref="F12:H12" ca="1">TRANSPOSE(SortUnique(B4:B21))</f>
        <v>#NAME?</v>
      </c>
      <c r="G12" t="e">
        <f ca="1"/>
        <v>#NAME?</v>
      </c>
      <c r="H12" t="e">
        <f ca="1"/>
        <v>#NAME?</v>
      </c>
    </row>
    <row r="13" spans="1:22" x14ac:dyDescent="0.35">
      <c r="A13" s="3">
        <v>2</v>
      </c>
      <c r="B13" s="3">
        <v>1</v>
      </c>
      <c r="C13" s="3">
        <v>4</v>
      </c>
      <c r="E13" t="e">
        <f t="array" aca="1" ref="E13:E14" ca="1">SortUnique(A4:A21)</f>
        <v>#NAME?</v>
      </c>
      <c r="F13" s="8" t="e">
        <f t="array" aca="1" ref="F13" ca="1">AVERAGEIFS($C$4:$C$21,$A$4:$A$21,$E13,$B$4:$B$21,F$12)</f>
        <v>#DIV/0!</v>
      </c>
      <c r="G13" s="9" t="e">
        <f t="array" aca="1" ref="G13" ca="1">AVERAGEIFS($C$4:$C$21,$A$4:$A$21,$E13,$B$4:$B$21,G$12)</f>
        <v>#DIV/0!</v>
      </c>
      <c r="H13" s="10" t="e">
        <f t="array" aca="1" ref="H13" ca="1">AVERAGEIFS($C$4:$C$21,$A$4:$A$21,$E13,$B$4:$B$21,H$12)</f>
        <v>#DIV/0!</v>
      </c>
      <c r="I13" t="e">
        <f t="array" aca="1" ref="I13" ca="1">AVERAGE(F13:H13)</f>
        <v>#DIV/0!</v>
      </c>
    </row>
    <row r="14" spans="1:22" x14ac:dyDescent="0.35">
      <c r="A14" s="3">
        <v>2</v>
      </c>
      <c r="B14" s="3">
        <v>1</v>
      </c>
      <c r="C14" s="3">
        <v>3</v>
      </c>
      <c r="E14" t="e">
        <f ca="1"/>
        <v>#NAME?</v>
      </c>
      <c r="F14" s="11" t="e">
        <f t="array" aca="1" ref="F14" ca="1">AVERAGEIFS($C$4:$C$21,$A$4:$A$21,$E14,$B$4:$B$21,F$12)</f>
        <v>#DIV/0!</v>
      </c>
      <c r="G14" s="12" t="e">
        <f t="array" aca="1" ref="G14" ca="1">AVERAGEIFS($C$4:$C$21,$A$4:$A$21,$E14,$B$4:$B$21,G$12)</f>
        <v>#DIV/0!</v>
      </c>
      <c r="H14" s="13" t="e">
        <f t="array" aca="1" ref="H14" ca="1">AVERAGEIFS($C$4:$C$21,$A$4:$A$21,$E14,$B$4:$B$21,H$12)</f>
        <v>#DIV/0!</v>
      </c>
      <c r="I14" t="e">
        <f t="array" aca="1" ref="I14" ca="1">AVERAGE(F14:H14)</f>
        <v>#DIV/0!</v>
      </c>
      <c r="K14" t="s">
        <v>16</v>
      </c>
      <c r="L14" s="15" t="e" cm="1">
        <f t="array" aca="1" ref="L14" ca="1">SSRowStd(A4:C21)</f>
        <v>#NAME?</v>
      </c>
    </row>
    <row r="15" spans="1:22" x14ac:dyDescent="0.35">
      <c r="A15" s="3">
        <v>2</v>
      </c>
      <c r="B15" s="3">
        <v>1</v>
      </c>
      <c r="C15" s="3">
        <v>4</v>
      </c>
      <c r="F15" t="e">
        <f t="array" aca="1" ref="F15" ca="1">AVERAGE(F13:F14)</f>
        <v>#DIV/0!</v>
      </c>
      <c r="G15" t="e">
        <f t="array" aca="1" ref="G15" ca="1">AVERAGE(G13:G14)</f>
        <v>#DIV/0!</v>
      </c>
      <c r="H15" t="e">
        <f t="array" aca="1" ref="H15" ca="1">AVERAGE(H13:H14)</f>
        <v>#DIV/0!</v>
      </c>
      <c r="I15" t="e">
        <f t="array" aca="1" ref="I15" ca="1">AVERAGE(I13:I14)</f>
        <v>#DIV/0!</v>
      </c>
      <c r="K15" t="s">
        <v>17</v>
      </c>
      <c r="L15" s="16" t="e" cm="1">
        <f t="array" aca="1" ref="L15" ca="1">SSColStd(A4:C21)</f>
        <v>#NAME?</v>
      </c>
    </row>
    <row r="16" spans="1:22" x14ac:dyDescent="0.35">
      <c r="A16" s="3">
        <v>2</v>
      </c>
      <c r="B16" s="3">
        <v>2</v>
      </c>
      <c r="C16" s="3">
        <v>3</v>
      </c>
      <c r="K16" t="s">
        <v>18</v>
      </c>
      <c r="L16" s="16" t="e" cm="1">
        <f t="array" aca="1" ref="L16" ca="1">SSIntStd(A4:C21)</f>
        <v>#NAME?</v>
      </c>
    </row>
    <row r="17" spans="1:17" x14ac:dyDescent="0.35">
      <c r="A17" s="3">
        <v>2</v>
      </c>
      <c r="B17" s="3">
        <v>2</v>
      </c>
      <c r="C17" s="3">
        <v>2</v>
      </c>
      <c r="E17" t="s">
        <v>22</v>
      </c>
      <c r="K17" t="s">
        <v>19</v>
      </c>
      <c r="L17" s="16" t="e" cm="1">
        <f t="array" aca="1" ref="L17" ca="1">SSWFStd(A4:C21)</f>
        <v>#NAME?</v>
      </c>
    </row>
    <row r="18" spans="1:17" x14ac:dyDescent="0.35">
      <c r="A18" s="3">
        <v>2</v>
      </c>
      <c r="B18" s="3">
        <v>2</v>
      </c>
      <c r="C18" s="3">
        <v>4</v>
      </c>
      <c r="F18" t="e">
        <f t="array" aca="1" ref="F18:H18" ca="1">TRANSPOSE(SortUnique(B4:B21))</f>
        <v>#NAME?</v>
      </c>
      <c r="G18" t="e">
        <f ca="1"/>
        <v>#NAME?</v>
      </c>
      <c r="H18" t="e">
        <f ca="1"/>
        <v>#NAME?</v>
      </c>
      <c r="K18" t="s">
        <v>21</v>
      </c>
      <c r="L18" s="17" t="e" cm="1">
        <f t="array" aca="1" ref="L18" ca="1">SSTotStd(A4:C21,3)</f>
        <v>#NAME?</v>
      </c>
    </row>
    <row r="19" spans="1:17" x14ac:dyDescent="0.35">
      <c r="A19" s="3">
        <v>2</v>
      </c>
      <c r="B19" s="3">
        <v>3</v>
      </c>
      <c r="C19" s="3">
        <v>1</v>
      </c>
      <c r="E19" t="e">
        <f t="array" aca="1" ref="E19:E20" ca="1">SortUnique(A4:A21)</f>
        <v>#NAME?</v>
      </c>
      <c r="F19" s="8" t="e">
        <f t="array" aca="1" ref="F19" ca="1">_xlfn.VAR.S(IF(($A$4:$A$21=$E19)*($B$4:$B$21=F$18),$C$4:$C$21))</f>
        <v>#NAME?</v>
      </c>
      <c r="G19" s="9" t="e">
        <f t="array" aca="1" ref="G19" ca="1">_xlfn.VAR.S(IF(($A$4:$A$21=$E19)*($B$4:$B$21=G$18),$C$4:$C$21))</f>
        <v>#NAME?</v>
      </c>
      <c r="H19" s="10" t="e">
        <f t="array" aca="1" ref="H19" ca="1">_xlfn.VAR.S(IF(($A$4:$A$21=$E19)*($B$4:$B$21=H$18),$C$4:$C$21))</f>
        <v>#NAME?</v>
      </c>
      <c r="I19" t="e">
        <f t="array" aca="1" ref="I19" ca="1">_xlfn.VAR.S(IF($A$4:$A$21=$E19,$C$4:$C$21))</f>
        <v>#NAME?</v>
      </c>
    </row>
    <row r="20" spans="1:17" x14ac:dyDescent="0.35">
      <c r="A20" s="3">
        <v>2</v>
      </c>
      <c r="B20" s="3">
        <v>3</v>
      </c>
      <c r="C20" s="3">
        <v>3</v>
      </c>
      <c r="E20" t="e">
        <f ca="1"/>
        <v>#NAME?</v>
      </c>
      <c r="F20" s="11" t="e">
        <f t="array" aca="1" ref="F20" ca="1">_xlfn.VAR.S(IF(($A$4:$A$21=$E20)*($B$4:$B$21=F$18),$C$4:$C$21))</f>
        <v>#NAME?</v>
      </c>
      <c r="G20" s="12" t="e">
        <f t="array" aca="1" ref="G20" ca="1">_xlfn.VAR.S(IF(($A$4:$A$21=$E20)*($B$4:$B$21=G$18),$C$4:$C$21))</f>
        <v>#NAME?</v>
      </c>
      <c r="H20" s="13" t="e">
        <f t="array" aca="1" ref="H20" ca="1">_xlfn.VAR.S(IF(($A$4:$A$21=$E20)*($B$4:$B$21=H$18),$C$4:$C$21))</f>
        <v>#NAME?</v>
      </c>
      <c r="I20" t="e">
        <f t="array" aca="1" ref="I20" ca="1">_xlfn.VAR.S(IF($A$4:$A$21=$E20,$C$4:$C$21))</f>
        <v>#NAME?</v>
      </c>
    </row>
    <row r="21" spans="1:17" x14ac:dyDescent="0.35">
      <c r="A21" s="18">
        <v>2</v>
      </c>
      <c r="B21" s="18">
        <v>3</v>
      </c>
      <c r="C21" s="18">
        <v>3</v>
      </c>
      <c r="F21" t="e">
        <f t="array" aca="1" ref="F21" ca="1">_xlfn.VAR.S(IF($B$4:$B$21=F$18,$C$4:$C$21))</f>
        <v>#NAME?</v>
      </c>
      <c r="G21" t="e">
        <f t="array" aca="1" ref="G21" ca="1">_xlfn.VAR.S(IF($B$4:$B$21=G$18,$C$4:$C$21))</f>
        <v>#NAME?</v>
      </c>
      <c r="H21" t="e">
        <f t="array" aca="1" ref="H21" ca="1">_xlfn.VAR.S(IF($B$4:$B$21=H$18,$C$4:$C$21))</f>
        <v>#NAME?</v>
      </c>
      <c r="I21">
        <f>_xlfn.VAR.S(C4:C21)</f>
        <v>1.398692810457516</v>
      </c>
    </row>
    <row r="22" spans="1:17" x14ac:dyDescent="0.35">
      <c r="J22" s="3"/>
      <c r="K22" s="3"/>
      <c r="L22" s="3"/>
    </row>
    <row r="23" spans="1:17" x14ac:dyDescent="0.35">
      <c r="A23" s="19" t="s">
        <v>23</v>
      </c>
      <c r="B23" s="19"/>
      <c r="C23" s="19"/>
      <c r="E23" s="19" t="s">
        <v>24</v>
      </c>
      <c r="F23" s="19"/>
      <c r="G23" s="19"/>
      <c r="H23" s="19"/>
      <c r="J23" s="19" t="s">
        <v>25</v>
      </c>
      <c r="K23" s="19"/>
      <c r="L23" s="19"/>
    </row>
    <row r="24" spans="1:17" x14ac:dyDescent="0.35">
      <c r="A24" s="20" t="s">
        <v>1</v>
      </c>
      <c r="B24" s="20" t="s">
        <v>2</v>
      </c>
      <c r="C24" s="20" t="s">
        <v>3</v>
      </c>
      <c r="E24" s="20" t="s">
        <v>26</v>
      </c>
      <c r="F24" s="20" t="s">
        <v>1</v>
      </c>
      <c r="G24" s="20" t="s">
        <v>2</v>
      </c>
      <c r="H24" s="20" t="s">
        <v>27</v>
      </c>
      <c r="J24" s="20" t="s">
        <v>1</v>
      </c>
      <c r="K24" s="20" t="s">
        <v>2</v>
      </c>
      <c r="L24" s="20" t="s">
        <v>27</v>
      </c>
      <c r="N24" s="20" t="s">
        <v>26</v>
      </c>
      <c r="O24" s="20" t="s">
        <v>1</v>
      </c>
      <c r="P24" s="20" t="s">
        <v>2</v>
      </c>
      <c r="Q24" s="20" t="s">
        <v>27</v>
      </c>
    </row>
    <row r="25" spans="1:17" x14ac:dyDescent="0.35">
      <c r="A25" s="3">
        <f>1</f>
        <v>1</v>
      </c>
      <c r="B25" s="3">
        <v>1</v>
      </c>
      <c r="C25" s="3">
        <v>5</v>
      </c>
      <c r="E25">
        <f>AVERAGE($C$25:$C$42)</f>
        <v>2.8888888888888888</v>
      </c>
      <c r="F25">
        <f>AVERAGEIF($A$25:$A$42,A25,$C$25:$C$42)</f>
        <v>2.7777777777777777</v>
      </c>
      <c r="G25">
        <f>AVERAGEIF($B$25:$B$42,B25,$C$25:$C$42)</f>
        <v>3.8333333333333335</v>
      </c>
      <c r="H25">
        <f>AVERAGEIFS($C$25:$C$42,$A$25:$A$42,A25,$B$25:$B$42,B25)</f>
        <v>4</v>
      </c>
      <c r="J25">
        <f>C25-H25+F25-E25</f>
        <v>0.88888888888888884</v>
      </c>
      <c r="K25">
        <f t="shared" ref="K25:K42" si="1">C25-H25+G25-E25</f>
        <v>1.9444444444444451</v>
      </c>
      <c r="L25">
        <f t="shared" ref="L25:L42" si="2">C25-F25-G25+E25</f>
        <v>1.2777777777777777</v>
      </c>
      <c r="N25" t="e">
        <f ca="1">$I$15</f>
        <v>#DIV/0!</v>
      </c>
      <c r="O25" t="e">
        <f ca="1">INDEX($I$13:$I$14,MATCH(A25,$E$13:$E$14),1)</f>
        <v>#N/A</v>
      </c>
      <c r="P25" t="e">
        <f ca="1">INDEX($F$15:$H$15,1,MATCH(B25,$F$12:$H$12))</f>
        <v>#N/A</v>
      </c>
      <c r="Q25" t="e" cm="1">
        <f t="array" aca="1" ref="Q25" ca="1">MLookup($E$12:$H$14,A25,B25)</f>
        <v>#NAME?</v>
      </c>
    </row>
    <row r="26" spans="1:17" x14ac:dyDescent="0.35">
      <c r="A26" s="3">
        <v>1</v>
      </c>
      <c r="B26" s="3">
        <v>1</v>
      </c>
      <c r="C26" s="3">
        <v>4</v>
      </c>
      <c r="E26">
        <f t="shared" ref="E26:E42" si="3">AVERAGE($C$25:$C$42)</f>
        <v>2.8888888888888888</v>
      </c>
      <c r="F26">
        <f t="shared" ref="F26:F42" si="4">AVERAGEIF($A$25:$A$42,A26,$C$25:$C$42)</f>
        <v>2.7777777777777777</v>
      </c>
      <c r="G26">
        <f t="shared" ref="G26:G42" si="5">AVERAGEIF($B$25:$B$42,B26,$C$25:$C$42)</f>
        <v>3.8333333333333335</v>
      </c>
      <c r="H26">
        <f t="shared" ref="H26:H42" si="6">AVERAGEIFS($C$25:$C$42,$A$25:$A$42,A26,$B$25:$B$42,B26)</f>
        <v>4</v>
      </c>
      <c r="J26">
        <f t="shared" ref="J26:J42" si="7">C26-H26+F26-E26</f>
        <v>-0.11111111111111116</v>
      </c>
      <c r="K26">
        <f t="shared" si="1"/>
        <v>0.94444444444444464</v>
      </c>
      <c r="L26">
        <f t="shared" si="2"/>
        <v>0.27777777777777768</v>
      </c>
      <c r="N26" t="e">
        <f t="shared" ref="N26:N42" ca="1" si="8">$I$15</f>
        <v>#DIV/0!</v>
      </c>
      <c r="O26" t="e">
        <f t="shared" ref="O26:O42" ca="1" si="9">INDEX($I$13:$I$14,MATCH(A26,$E$13:$E$14),1)</f>
        <v>#N/A</v>
      </c>
      <c r="P26" t="e">
        <f t="shared" ref="P26:P42" ca="1" si="10">INDEX($F$15:$H$15,1,MATCH(B26,$F$12:$H$12))</f>
        <v>#N/A</v>
      </c>
      <c r="Q26" t="e" cm="1">
        <f t="array" aca="1" ref="Q26" ca="1">MLookup($E$12:$H$14,A26,B26)</f>
        <v>#NAME?</v>
      </c>
    </row>
    <row r="27" spans="1:17" x14ac:dyDescent="0.35">
      <c r="A27" s="3">
        <v>1</v>
      </c>
      <c r="B27" s="3">
        <v>1</v>
      </c>
      <c r="C27" s="3">
        <v>3</v>
      </c>
      <c r="E27">
        <f t="shared" si="3"/>
        <v>2.8888888888888888</v>
      </c>
      <c r="F27">
        <f t="shared" si="4"/>
        <v>2.7777777777777777</v>
      </c>
      <c r="G27">
        <f t="shared" si="5"/>
        <v>3.8333333333333335</v>
      </c>
      <c r="H27">
        <f t="shared" si="6"/>
        <v>4</v>
      </c>
      <c r="J27">
        <f t="shared" si="7"/>
        <v>-1.1111111111111112</v>
      </c>
      <c r="K27">
        <f t="shared" si="1"/>
        <v>-5.5555555555555358E-2</v>
      </c>
      <c r="L27">
        <f t="shared" si="2"/>
        <v>-0.72222222222222232</v>
      </c>
      <c r="N27" t="e">
        <f t="shared" ca="1" si="8"/>
        <v>#DIV/0!</v>
      </c>
      <c r="O27" t="e">
        <f t="shared" ca="1" si="9"/>
        <v>#N/A</v>
      </c>
      <c r="P27" t="e">
        <f t="shared" ca="1" si="10"/>
        <v>#N/A</v>
      </c>
      <c r="Q27" t="e" cm="1">
        <f t="array" aca="1" ref="Q27" ca="1">MLookup($E$12:$H$14,A27,B27)</f>
        <v>#NAME?</v>
      </c>
    </row>
    <row r="28" spans="1:17" x14ac:dyDescent="0.35">
      <c r="A28" s="3">
        <v>1</v>
      </c>
      <c r="B28" s="3">
        <v>2</v>
      </c>
      <c r="C28" s="3">
        <v>1</v>
      </c>
      <c r="E28">
        <f t="shared" si="3"/>
        <v>2.8888888888888888</v>
      </c>
      <c r="F28">
        <f t="shared" si="4"/>
        <v>2.7777777777777777</v>
      </c>
      <c r="G28">
        <f t="shared" si="5"/>
        <v>2.1666666666666665</v>
      </c>
      <c r="H28">
        <f t="shared" si="6"/>
        <v>1.3333333333333333</v>
      </c>
      <c r="J28">
        <f t="shared" si="7"/>
        <v>-0.4444444444444442</v>
      </c>
      <c r="K28">
        <f t="shared" si="1"/>
        <v>-1.0555555555555556</v>
      </c>
      <c r="L28">
        <f t="shared" si="2"/>
        <v>-1.0555555555555554</v>
      </c>
      <c r="N28" t="e">
        <f t="shared" ca="1" si="8"/>
        <v>#DIV/0!</v>
      </c>
      <c r="O28" t="e">
        <f t="shared" ca="1" si="9"/>
        <v>#N/A</v>
      </c>
      <c r="P28" t="e">
        <f t="shared" ca="1" si="10"/>
        <v>#N/A</v>
      </c>
      <c r="Q28" t="e" cm="1">
        <f t="array" aca="1" ref="Q28" ca="1">MLookup($E$12:$H$14,A28,B28)</f>
        <v>#NAME?</v>
      </c>
    </row>
    <row r="29" spans="1:17" x14ac:dyDescent="0.35">
      <c r="A29" s="3">
        <v>1</v>
      </c>
      <c r="B29" s="3">
        <v>2</v>
      </c>
      <c r="C29" s="3">
        <v>1</v>
      </c>
      <c r="E29">
        <f t="shared" si="3"/>
        <v>2.8888888888888888</v>
      </c>
      <c r="F29">
        <f t="shared" si="4"/>
        <v>2.7777777777777777</v>
      </c>
      <c r="G29">
        <f t="shared" si="5"/>
        <v>2.1666666666666665</v>
      </c>
      <c r="H29">
        <f t="shared" si="6"/>
        <v>1.3333333333333333</v>
      </c>
      <c r="J29">
        <f t="shared" si="7"/>
        <v>-0.4444444444444442</v>
      </c>
      <c r="K29">
        <f t="shared" si="1"/>
        <v>-1.0555555555555556</v>
      </c>
      <c r="L29">
        <f t="shared" si="2"/>
        <v>-1.0555555555555554</v>
      </c>
      <c r="N29" t="e">
        <f t="shared" ca="1" si="8"/>
        <v>#DIV/0!</v>
      </c>
      <c r="O29" t="e">
        <f t="shared" ca="1" si="9"/>
        <v>#N/A</v>
      </c>
      <c r="P29" t="e">
        <f t="shared" ca="1" si="10"/>
        <v>#N/A</v>
      </c>
      <c r="Q29" t="e" cm="1">
        <f t="array" aca="1" ref="Q29" ca="1">MLookup($E$12:$H$14,A29,B29)</f>
        <v>#NAME?</v>
      </c>
    </row>
    <row r="30" spans="1:17" x14ac:dyDescent="0.35">
      <c r="A30" s="3">
        <v>1</v>
      </c>
      <c r="B30" s="3">
        <v>2</v>
      </c>
      <c r="C30" s="3">
        <v>2</v>
      </c>
      <c r="E30">
        <f t="shared" si="3"/>
        <v>2.8888888888888888</v>
      </c>
      <c r="F30">
        <f t="shared" si="4"/>
        <v>2.7777777777777777</v>
      </c>
      <c r="G30">
        <f t="shared" si="5"/>
        <v>2.1666666666666665</v>
      </c>
      <c r="H30">
        <f t="shared" si="6"/>
        <v>1.3333333333333333</v>
      </c>
      <c r="J30">
        <f t="shared" si="7"/>
        <v>0.5555555555555558</v>
      </c>
      <c r="K30">
        <f t="shared" si="1"/>
        <v>-5.5555555555555802E-2</v>
      </c>
      <c r="L30">
        <f t="shared" si="2"/>
        <v>-5.5555555555555358E-2</v>
      </c>
      <c r="N30" t="e">
        <f t="shared" ca="1" si="8"/>
        <v>#DIV/0!</v>
      </c>
      <c r="O30" t="e">
        <f t="shared" ca="1" si="9"/>
        <v>#N/A</v>
      </c>
      <c r="P30" t="e">
        <f t="shared" ca="1" si="10"/>
        <v>#N/A</v>
      </c>
      <c r="Q30" t="e" cm="1">
        <f t="array" aca="1" ref="Q30" ca="1">MLookup($E$12:$H$14,A30,B30)</f>
        <v>#NAME?</v>
      </c>
    </row>
    <row r="31" spans="1:17" x14ac:dyDescent="0.35">
      <c r="A31" s="3">
        <v>1</v>
      </c>
      <c r="B31" s="3">
        <v>3</v>
      </c>
      <c r="C31" s="3">
        <v>4</v>
      </c>
      <c r="E31">
        <f t="shared" si="3"/>
        <v>2.8888888888888888</v>
      </c>
      <c r="F31">
        <f t="shared" si="4"/>
        <v>2.7777777777777777</v>
      </c>
      <c r="G31">
        <f t="shared" si="5"/>
        <v>2.6666666666666665</v>
      </c>
      <c r="H31">
        <f t="shared" si="6"/>
        <v>3</v>
      </c>
      <c r="J31">
        <f t="shared" si="7"/>
        <v>0.88888888888888884</v>
      </c>
      <c r="K31">
        <f t="shared" si="1"/>
        <v>0.77777777777777768</v>
      </c>
      <c r="L31">
        <f t="shared" si="2"/>
        <v>1.4444444444444446</v>
      </c>
      <c r="N31" t="e">
        <f t="shared" ca="1" si="8"/>
        <v>#DIV/0!</v>
      </c>
      <c r="O31" t="e">
        <f t="shared" ca="1" si="9"/>
        <v>#N/A</v>
      </c>
      <c r="P31" t="e">
        <f t="shared" ca="1" si="10"/>
        <v>#N/A</v>
      </c>
      <c r="Q31" t="e" cm="1">
        <f t="array" aca="1" ref="Q31" ca="1">MLookup($E$12:$H$14,A31,B31)</f>
        <v>#NAME?</v>
      </c>
    </row>
    <row r="32" spans="1:17" x14ac:dyDescent="0.35">
      <c r="A32" s="3">
        <v>1</v>
      </c>
      <c r="B32" s="3">
        <v>3</v>
      </c>
      <c r="C32" s="3">
        <v>3</v>
      </c>
      <c r="E32">
        <f t="shared" si="3"/>
        <v>2.8888888888888888</v>
      </c>
      <c r="F32">
        <f t="shared" si="4"/>
        <v>2.7777777777777777</v>
      </c>
      <c r="G32">
        <f t="shared" si="5"/>
        <v>2.6666666666666665</v>
      </c>
      <c r="H32">
        <f t="shared" si="6"/>
        <v>3</v>
      </c>
      <c r="J32">
        <f t="shared" si="7"/>
        <v>-0.11111111111111116</v>
      </c>
      <c r="K32">
        <f t="shared" si="1"/>
        <v>-0.22222222222222232</v>
      </c>
      <c r="L32">
        <f t="shared" si="2"/>
        <v>0.44444444444444464</v>
      </c>
      <c r="N32" t="e">
        <f t="shared" ca="1" si="8"/>
        <v>#DIV/0!</v>
      </c>
      <c r="O32" t="e">
        <f t="shared" ca="1" si="9"/>
        <v>#N/A</v>
      </c>
      <c r="P32" t="e">
        <f t="shared" ca="1" si="10"/>
        <v>#N/A</v>
      </c>
      <c r="Q32" t="e" cm="1">
        <f t="array" aca="1" ref="Q32" ca="1">MLookup($E$12:$H$14,A32,B32)</f>
        <v>#NAME?</v>
      </c>
    </row>
    <row r="33" spans="1:22" x14ac:dyDescent="0.35">
      <c r="A33" s="3">
        <v>1</v>
      </c>
      <c r="B33" s="3">
        <v>3</v>
      </c>
      <c r="C33" s="3">
        <v>2</v>
      </c>
      <c r="E33">
        <f t="shared" si="3"/>
        <v>2.8888888888888888</v>
      </c>
      <c r="F33">
        <f t="shared" si="4"/>
        <v>2.7777777777777777</v>
      </c>
      <c r="G33">
        <f t="shared" si="5"/>
        <v>2.6666666666666665</v>
      </c>
      <c r="H33">
        <f t="shared" si="6"/>
        <v>3</v>
      </c>
      <c r="J33">
        <f t="shared" si="7"/>
        <v>-1.1111111111111112</v>
      </c>
      <c r="K33">
        <f t="shared" si="1"/>
        <v>-1.2222222222222223</v>
      </c>
      <c r="L33">
        <f t="shared" si="2"/>
        <v>-0.55555555555555536</v>
      </c>
      <c r="N33" t="e">
        <f t="shared" ca="1" si="8"/>
        <v>#DIV/0!</v>
      </c>
      <c r="O33" t="e">
        <f t="shared" ca="1" si="9"/>
        <v>#N/A</v>
      </c>
      <c r="P33" t="e">
        <f t="shared" ca="1" si="10"/>
        <v>#N/A</v>
      </c>
      <c r="Q33" t="e" cm="1">
        <f t="array" aca="1" ref="Q33" ca="1">MLookup($E$12:$H$14,A33,B33)</f>
        <v>#NAME?</v>
      </c>
    </row>
    <row r="34" spans="1:22" x14ac:dyDescent="0.35">
      <c r="A34" s="3">
        <v>2</v>
      </c>
      <c r="B34" s="3">
        <v>1</v>
      </c>
      <c r="C34" s="3">
        <v>4</v>
      </c>
      <c r="E34">
        <f t="shared" si="3"/>
        <v>2.8888888888888888</v>
      </c>
      <c r="F34">
        <f t="shared" si="4"/>
        <v>3</v>
      </c>
      <c r="G34">
        <f t="shared" si="5"/>
        <v>3.8333333333333335</v>
      </c>
      <c r="H34">
        <f t="shared" si="6"/>
        <v>3.6666666666666665</v>
      </c>
      <c r="J34">
        <f t="shared" si="7"/>
        <v>0.44444444444444464</v>
      </c>
      <c r="K34">
        <f t="shared" si="1"/>
        <v>1.2777777777777781</v>
      </c>
      <c r="L34">
        <f t="shared" si="2"/>
        <v>5.5555555555555358E-2</v>
      </c>
      <c r="N34" t="e">
        <f t="shared" ca="1" si="8"/>
        <v>#DIV/0!</v>
      </c>
      <c r="O34" t="e">
        <f t="shared" ca="1" si="9"/>
        <v>#N/A</v>
      </c>
      <c r="P34" t="e">
        <f t="shared" ca="1" si="10"/>
        <v>#N/A</v>
      </c>
      <c r="Q34" t="e" cm="1">
        <f t="array" aca="1" ref="Q34" ca="1">MLookup($E$12:$H$14,A34,B34)</f>
        <v>#NAME?</v>
      </c>
    </row>
    <row r="35" spans="1:22" x14ac:dyDescent="0.35">
      <c r="A35" s="3">
        <v>2</v>
      </c>
      <c r="B35" s="3">
        <v>1</v>
      </c>
      <c r="C35" s="3">
        <v>3</v>
      </c>
      <c r="E35">
        <f t="shared" si="3"/>
        <v>2.8888888888888888</v>
      </c>
      <c r="F35">
        <f t="shared" si="4"/>
        <v>3</v>
      </c>
      <c r="G35">
        <f t="shared" si="5"/>
        <v>3.8333333333333335</v>
      </c>
      <c r="H35">
        <f t="shared" si="6"/>
        <v>3.6666666666666665</v>
      </c>
      <c r="J35">
        <f t="shared" si="7"/>
        <v>-0.55555555555555536</v>
      </c>
      <c r="K35">
        <f t="shared" si="1"/>
        <v>0.27777777777777812</v>
      </c>
      <c r="L35">
        <f t="shared" si="2"/>
        <v>-0.94444444444444464</v>
      </c>
      <c r="N35" t="e">
        <f t="shared" ca="1" si="8"/>
        <v>#DIV/0!</v>
      </c>
      <c r="O35" t="e">
        <f t="shared" ca="1" si="9"/>
        <v>#N/A</v>
      </c>
      <c r="P35" t="e">
        <f t="shared" ca="1" si="10"/>
        <v>#N/A</v>
      </c>
      <c r="Q35" t="e" cm="1">
        <f t="array" aca="1" ref="Q35" ca="1">MLookup($E$12:$H$14,A35,B35)</f>
        <v>#NAME?</v>
      </c>
    </row>
    <row r="36" spans="1:22" x14ac:dyDescent="0.35">
      <c r="A36" s="3">
        <v>2</v>
      </c>
      <c r="B36" s="3">
        <v>1</v>
      </c>
      <c r="C36" s="3">
        <v>4</v>
      </c>
      <c r="E36">
        <f t="shared" si="3"/>
        <v>2.8888888888888888</v>
      </c>
      <c r="F36">
        <f t="shared" si="4"/>
        <v>3</v>
      </c>
      <c r="G36">
        <f t="shared" si="5"/>
        <v>3.8333333333333335</v>
      </c>
      <c r="H36">
        <f t="shared" si="6"/>
        <v>3.6666666666666665</v>
      </c>
      <c r="J36">
        <f t="shared" si="7"/>
        <v>0.44444444444444464</v>
      </c>
      <c r="K36">
        <f t="shared" si="1"/>
        <v>1.2777777777777781</v>
      </c>
      <c r="L36">
        <f t="shared" si="2"/>
        <v>5.5555555555555358E-2</v>
      </c>
      <c r="N36" t="e">
        <f t="shared" ca="1" si="8"/>
        <v>#DIV/0!</v>
      </c>
      <c r="O36" t="e">
        <f t="shared" ca="1" si="9"/>
        <v>#N/A</v>
      </c>
      <c r="P36" t="e">
        <f t="shared" ca="1" si="10"/>
        <v>#N/A</v>
      </c>
      <c r="Q36" t="e" cm="1">
        <f t="array" aca="1" ref="Q36" ca="1">MLookup($E$12:$H$14,A36,B36)</f>
        <v>#NAME?</v>
      </c>
    </row>
    <row r="37" spans="1:22" x14ac:dyDescent="0.35">
      <c r="A37" s="3">
        <v>2</v>
      </c>
      <c r="B37" s="3">
        <v>2</v>
      </c>
      <c r="C37" s="3">
        <v>3</v>
      </c>
      <c r="E37">
        <f t="shared" si="3"/>
        <v>2.8888888888888888</v>
      </c>
      <c r="F37">
        <f t="shared" si="4"/>
        <v>3</v>
      </c>
      <c r="G37">
        <f t="shared" si="5"/>
        <v>2.1666666666666665</v>
      </c>
      <c r="H37">
        <f t="shared" si="6"/>
        <v>3</v>
      </c>
      <c r="J37">
        <f t="shared" si="7"/>
        <v>0.11111111111111116</v>
      </c>
      <c r="K37">
        <f t="shared" si="1"/>
        <v>-0.72222222222222232</v>
      </c>
      <c r="L37">
        <f t="shared" si="2"/>
        <v>0.72222222222222232</v>
      </c>
      <c r="N37" t="e">
        <f t="shared" ca="1" si="8"/>
        <v>#DIV/0!</v>
      </c>
      <c r="O37" t="e">
        <f t="shared" ca="1" si="9"/>
        <v>#N/A</v>
      </c>
      <c r="P37" t="e">
        <f t="shared" ca="1" si="10"/>
        <v>#N/A</v>
      </c>
      <c r="Q37" t="e" cm="1">
        <f t="array" aca="1" ref="Q37" ca="1">MLookup($E$12:$H$14,A37,B37)</f>
        <v>#NAME?</v>
      </c>
    </row>
    <row r="38" spans="1:22" x14ac:dyDescent="0.35">
      <c r="A38" s="3">
        <v>2</v>
      </c>
      <c r="B38" s="3">
        <v>2</v>
      </c>
      <c r="C38" s="3">
        <v>2</v>
      </c>
      <c r="E38">
        <f t="shared" si="3"/>
        <v>2.8888888888888888</v>
      </c>
      <c r="F38">
        <f t="shared" si="4"/>
        <v>3</v>
      </c>
      <c r="G38">
        <f t="shared" si="5"/>
        <v>2.1666666666666665</v>
      </c>
      <c r="H38">
        <f t="shared" si="6"/>
        <v>3</v>
      </c>
      <c r="J38">
        <f t="shared" si="7"/>
        <v>-0.88888888888888884</v>
      </c>
      <c r="K38">
        <f t="shared" si="1"/>
        <v>-1.7222222222222223</v>
      </c>
      <c r="L38">
        <f t="shared" si="2"/>
        <v>-0.27777777777777768</v>
      </c>
      <c r="N38" t="e">
        <f t="shared" ca="1" si="8"/>
        <v>#DIV/0!</v>
      </c>
      <c r="O38" t="e">
        <f t="shared" ca="1" si="9"/>
        <v>#N/A</v>
      </c>
      <c r="P38" t="e">
        <f t="shared" ca="1" si="10"/>
        <v>#N/A</v>
      </c>
      <c r="Q38" t="e" cm="1">
        <f t="array" aca="1" ref="Q38" ca="1">MLookup($E$12:$H$14,A38,B38)</f>
        <v>#NAME?</v>
      </c>
    </row>
    <row r="39" spans="1:22" x14ac:dyDescent="0.35">
      <c r="A39" s="3">
        <v>2</v>
      </c>
      <c r="B39" s="3">
        <v>2</v>
      </c>
      <c r="C39" s="3">
        <v>4</v>
      </c>
      <c r="E39">
        <f t="shared" si="3"/>
        <v>2.8888888888888888</v>
      </c>
      <c r="F39">
        <f t="shared" si="4"/>
        <v>3</v>
      </c>
      <c r="G39">
        <f t="shared" si="5"/>
        <v>2.1666666666666665</v>
      </c>
      <c r="H39">
        <f t="shared" si="6"/>
        <v>3</v>
      </c>
      <c r="J39">
        <f t="shared" si="7"/>
        <v>1.1111111111111112</v>
      </c>
      <c r="K39">
        <f t="shared" si="1"/>
        <v>0.27777777777777768</v>
      </c>
      <c r="L39">
        <f t="shared" si="2"/>
        <v>1.7222222222222223</v>
      </c>
      <c r="N39" t="e">
        <f t="shared" ca="1" si="8"/>
        <v>#DIV/0!</v>
      </c>
      <c r="O39" t="e">
        <f t="shared" ca="1" si="9"/>
        <v>#N/A</v>
      </c>
      <c r="P39" t="e">
        <f t="shared" ca="1" si="10"/>
        <v>#N/A</v>
      </c>
      <c r="Q39" t="e" cm="1">
        <f t="array" aca="1" ref="Q39" ca="1">MLookup($E$12:$H$14,A39,B39)</f>
        <v>#NAME?</v>
      </c>
    </row>
    <row r="40" spans="1:22" x14ac:dyDescent="0.35">
      <c r="A40" s="3">
        <v>2</v>
      </c>
      <c r="B40" s="3">
        <v>3</v>
      </c>
      <c r="C40" s="3">
        <v>1</v>
      </c>
      <c r="E40">
        <f t="shared" si="3"/>
        <v>2.8888888888888888</v>
      </c>
      <c r="F40">
        <f t="shared" si="4"/>
        <v>3</v>
      </c>
      <c r="G40">
        <f t="shared" si="5"/>
        <v>2.6666666666666665</v>
      </c>
      <c r="H40">
        <f t="shared" si="6"/>
        <v>2.3333333333333335</v>
      </c>
      <c r="J40">
        <f t="shared" si="7"/>
        <v>-1.2222222222222223</v>
      </c>
      <c r="K40">
        <f t="shared" si="1"/>
        <v>-1.5555555555555558</v>
      </c>
      <c r="L40">
        <f t="shared" si="2"/>
        <v>-1.7777777777777772</v>
      </c>
      <c r="N40" t="e">
        <f t="shared" ca="1" si="8"/>
        <v>#DIV/0!</v>
      </c>
      <c r="O40" t="e">
        <f t="shared" ca="1" si="9"/>
        <v>#N/A</v>
      </c>
      <c r="P40" t="e">
        <f t="shared" ca="1" si="10"/>
        <v>#N/A</v>
      </c>
      <c r="Q40" t="e" cm="1">
        <f t="array" aca="1" ref="Q40" ca="1">MLookup($E$12:$H$14,A40,B40)</f>
        <v>#NAME?</v>
      </c>
    </row>
    <row r="41" spans="1:22" x14ac:dyDescent="0.35">
      <c r="A41" s="3">
        <v>2</v>
      </c>
      <c r="B41" s="3">
        <v>3</v>
      </c>
      <c r="C41" s="3">
        <v>3</v>
      </c>
      <c r="E41">
        <f t="shared" si="3"/>
        <v>2.8888888888888888</v>
      </c>
      <c r="F41">
        <f t="shared" si="4"/>
        <v>3</v>
      </c>
      <c r="G41">
        <f t="shared" si="5"/>
        <v>2.6666666666666665</v>
      </c>
      <c r="H41">
        <f t="shared" si="6"/>
        <v>2.3333333333333335</v>
      </c>
      <c r="J41">
        <f t="shared" si="7"/>
        <v>0.77777777777777768</v>
      </c>
      <c r="K41">
        <f t="shared" si="1"/>
        <v>0.4444444444444442</v>
      </c>
      <c r="L41">
        <f t="shared" si="2"/>
        <v>0.22222222222222232</v>
      </c>
      <c r="N41" t="e">
        <f t="shared" ca="1" si="8"/>
        <v>#DIV/0!</v>
      </c>
      <c r="O41" t="e">
        <f t="shared" ca="1" si="9"/>
        <v>#N/A</v>
      </c>
      <c r="P41" t="e">
        <f t="shared" ca="1" si="10"/>
        <v>#N/A</v>
      </c>
      <c r="Q41" t="e" cm="1">
        <f t="array" aca="1" ref="Q41" ca="1">MLookup($E$12:$H$14,A41,B41)</f>
        <v>#NAME?</v>
      </c>
    </row>
    <row r="42" spans="1:22" x14ac:dyDescent="0.35">
      <c r="A42" s="18">
        <v>2</v>
      </c>
      <c r="B42" s="18">
        <v>3</v>
      </c>
      <c r="C42" s="18">
        <v>3</v>
      </c>
      <c r="E42" s="14">
        <f t="shared" si="3"/>
        <v>2.8888888888888888</v>
      </c>
      <c r="F42" s="14">
        <f t="shared" si="4"/>
        <v>3</v>
      </c>
      <c r="G42" s="14">
        <f t="shared" si="5"/>
        <v>2.6666666666666665</v>
      </c>
      <c r="H42" s="14">
        <f t="shared" si="6"/>
        <v>2.3333333333333335</v>
      </c>
      <c r="J42" s="14">
        <f t="shared" si="7"/>
        <v>0.77777777777777768</v>
      </c>
      <c r="K42" s="14">
        <f t="shared" si="1"/>
        <v>0.4444444444444442</v>
      </c>
      <c r="L42" s="14">
        <f t="shared" si="2"/>
        <v>0.22222222222222232</v>
      </c>
      <c r="N42" s="14" t="e">
        <f t="shared" ca="1" si="8"/>
        <v>#DIV/0!</v>
      </c>
      <c r="O42" s="14" t="e">
        <f t="shared" ca="1" si="9"/>
        <v>#N/A</v>
      </c>
      <c r="P42" s="14" t="e">
        <f t="shared" ca="1" si="10"/>
        <v>#N/A</v>
      </c>
      <c r="Q42" s="14" t="e" cm="1">
        <f t="array" aca="1" ref="Q42" ca="1">MLookup($E$12:$H$14,A42,B42)</f>
        <v>#NAME?</v>
      </c>
    </row>
    <row r="44" spans="1:22" x14ac:dyDescent="0.35">
      <c r="A44" s="20" t="s">
        <v>1</v>
      </c>
      <c r="B44" s="20" t="s">
        <v>2</v>
      </c>
      <c r="C44" s="20" t="s">
        <v>28</v>
      </c>
      <c r="E44" t="s">
        <v>4</v>
      </c>
      <c r="K44" t="s">
        <v>5</v>
      </c>
      <c r="S44" t="s">
        <v>6</v>
      </c>
    </row>
    <row r="45" spans="1:22" x14ac:dyDescent="0.35">
      <c r="A45" s="3">
        <f>1</f>
        <v>1</v>
      </c>
      <c r="B45" s="3">
        <v>1</v>
      </c>
      <c r="C45" s="3" t="e" cm="1">
        <f t="array" aca="1" ref="C45" ca="1">RANK_AVG(J25,J$25:J$42,1)</f>
        <v>#NAME?</v>
      </c>
    </row>
    <row r="46" spans="1:22" ht="15" thickBot="1" x14ac:dyDescent="0.4">
      <c r="A46" s="3">
        <v>1</v>
      </c>
      <c r="B46" s="3">
        <v>1</v>
      </c>
      <c r="C46" s="3" t="e" cm="1">
        <f t="array" aca="1" ref="C46" ca="1">RANK_AVG(J26,J$25:J$42,1)</f>
        <v>#NAME?</v>
      </c>
      <c r="E46" t="s">
        <v>7</v>
      </c>
      <c r="F46" t="str">
        <f ca="1">IF(COUNTIF(F48:H49,F48)=COUNT(F48:H49),"balanced","unbalanced")</f>
        <v>balanced</v>
      </c>
      <c r="K46" t="s">
        <v>8</v>
      </c>
      <c r="O46" s="3" t="s">
        <v>9</v>
      </c>
      <c r="P46" s="3">
        <v>0.05</v>
      </c>
      <c r="S46" s="4" t="e">
        <f t="array" aca="1" ref="S46:V52" ca="1">StdAnova2(A45:C62)</f>
        <v>#NAME?</v>
      </c>
      <c r="T46" s="4" t="e">
        <f ca="1"/>
        <v>#NAME?</v>
      </c>
      <c r="U46" s="4" t="e">
        <f ca="1"/>
        <v>#NAME?</v>
      </c>
      <c r="V46" s="4" t="e">
        <f ca="1"/>
        <v>#NAME?</v>
      </c>
    </row>
    <row r="47" spans="1:22" ht="15" thickTop="1" x14ac:dyDescent="0.35">
      <c r="A47" s="3">
        <v>1</v>
      </c>
      <c r="B47" s="3">
        <v>1</v>
      </c>
      <c r="C47" s="3" t="e" cm="1">
        <f t="array" aca="1" ref="C47" ca="1">RANK_AVG(J27,J$25:J$42,1)</f>
        <v>#NAME?</v>
      </c>
      <c r="F47" t="e">
        <f t="array" aca="1" ref="F47:H47" ca="1">TRANSPOSE(SortUnique(B45:B62))</f>
        <v>#NAME?</v>
      </c>
      <c r="G47" t="e">
        <f ca="1"/>
        <v>#NAME?</v>
      </c>
      <c r="H47" t="e">
        <f ca="1"/>
        <v>#NAME?</v>
      </c>
      <c r="K47" s="7"/>
      <c r="L47" s="7" t="s">
        <v>10</v>
      </c>
      <c r="M47" s="7" t="s">
        <v>11</v>
      </c>
      <c r="N47" s="7" t="s">
        <v>12</v>
      </c>
      <c r="O47" s="7" t="s">
        <v>13</v>
      </c>
      <c r="P47" s="7" t="s">
        <v>14</v>
      </c>
      <c r="Q47" s="7" t="s">
        <v>15</v>
      </c>
      <c r="S47" s="4" t="e">
        <f ca="1"/>
        <v>#NAME?</v>
      </c>
      <c r="T47" s="4" t="e">
        <f ca="1"/>
        <v>#NAME?</v>
      </c>
      <c r="U47" s="4" t="e">
        <f ca="1"/>
        <v>#NAME?</v>
      </c>
      <c r="V47" s="4" t="e">
        <f ca="1"/>
        <v>#NAME?</v>
      </c>
    </row>
    <row r="48" spans="1:22" x14ac:dyDescent="0.35">
      <c r="A48" s="3">
        <v>1</v>
      </c>
      <c r="B48" s="3">
        <v>2</v>
      </c>
      <c r="C48" s="3" t="e" cm="1">
        <f t="array" aca="1" ref="C48" ca="1">RANK_AVG(J28,J$25:J$42,1)</f>
        <v>#NAME?</v>
      </c>
      <c r="E48" t="e">
        <f t="array" aca="1" ref="E48:E49" ca="1">SortUnique(A45:A62)</f>
        <v>#NAME?</v>
      </c>
      <c r="F48" s="8">
        <f t="array" aca="1" ref="F48" ca="1">COUNTIFS($A$45:$A$62,$E48,$B$45:$B$62,F$47)</f>
        <v>0</v>
      </c>
      <c r="G48" s="9">
        <f t="array" aca="1" ref="G48" ca="1">COUNTIFS($A$45:$A$62,$E48,$B$45:$B$62,G$47)</f>
        <v>0</v>
      </c>
      <c r="H48" s="10">
        <f t="array" aca="1" ref="H48" ca="1">COUNTIFS($A$45:$A$62,$E48,$B$45:$B$62,H$47)</f>
        <v>0</v>
      </c>
      <c r="I48" s="21">
        <f t="array" aca="1" ref="I48" ca="1">SUM(F48:H48)</f>
        <v>0</v>
      </c>
      <c r="K48" s="22" t="s">
        <v>16</v>
      </c>
      <c r="L48" s="22" t="e">
        <f ca="1">DEVSQ(I54:I55)*I48</f>
        <v>#DIV/0!</v>
      </c>
      <c r="M48" s="22">
        <f ca="1">COUNT(I54:I55)-1</f>
        <v>-1</v>
      </c>
      <c r="N48" s="22" t="e">
        <f ca="1">L48/M48</f>
        <v>#DIV/0!</v>
      </c>
      <c r="O48" s="22" t="e">
        <f ca="1">N48/N51</f>
        <v>#DIV/0!</v>
      </c>
      <c r="P48" s="22" t="e">
        <f ca="1">_xlfn.F.DIST.RT(O48,M48,M51)</f>
        <v>#DIV/0!</v>
      </c>
      <c r="Q48" s="23" t="e">
        <f ca="1">L48/(L48+L$51)</f>
        <v>#DIV/0!</v>
      </c>
      <c r="S48" s="5" t="e">
        <f ca="1"/>
        <v>#NAME?</v>
      </c>
      <c r="T48" s="5" t="e">
        <f ca="1"/>
        <v>#NAME?</v>
      </c>
      <c r="U48" s="5" t="e">
        <f ca="1"/>
        <v>#NAME?</v>
      </c>
      <c r="V48" s="5" t="e">
        <f ca="1"/>
        <v>#NAME?</v>
      </c>
    </row>
    <row r="49" spans="1:22" x14ac:dyDescent="0.35">
      <c r="A49" s="3">
        <v>1</v>
      </c>
      <c r="B49" s="3">
        <v>2</v>
      </c>
      <c r="C49" s="3" t="e" cm="1">
        <f t="array" aca="1" ref="C49" ca="1">RANK_AVG(J29,J$25:J$42,1)</f>
        <v>#NAME?</v>
      </c>
      <c r="E49" t="e">
        <f ca="1"/>
        <v>#NAME?</v>
      </c>
      <c r="F49" s="11">
        <f t="array" aca="1" ref="F49" ca="1">COUNTIFS($A$45:$A$62,$E49,$B$45:$B$62,F$47)</f>
        <v>0</v>
      </c>
      <c r="G49" s="12">
        <f t="array" aca="1" ref="G49" ca="1">COUNTIFS($A$45:$A$62,$E49,$B$45:$B$62,G$47)</f>
        <v>0</v>
      </c>
      <c r="H49" s="13">
        <f t="array" aca="1" ref="H49" ca="1">COUNTIFS($A$45:$A$62,$E49,$B$45:$B$62,H$47)</f>
        <v>0</v>
      </c>
      <c r="I49">
        <f t="array" aca="1" ref="I49" ca="1">SUM(F49:H49)</f>
        <v>0</v>
      </c>
      <c r="K49" t="s">
        <v>17</v>
      </c>
      <c r="L49" t="e">
        <f ca="1">DEVSQ(F56:H56)*F50</f>
        <v>#DIV/0!</v>
      </c>
      <c r="M49">
        <f ca="1">COUNT(F56:H56)-1</f>
        <v>-1</v>
      </c>
      <c r="N49" t="e">
        <f ca="1">L49/M49</f>
        <v>#DIV/0!</v>
      </c>
      <c r="O49" t="e">
        <f ca="1">N49/N51</f>
        <v>#DIV/0!</v>
      </c>
      <c r="P49" t="e">
        <f ca="1">_xlfn.F.DIST.RT(O49,M49,M51)</f>
        <v>#DIV/0!</v>
      </c>
      <c r="Q49" s="3" t="e">
        <f ca="1">L49/(L49+L$51)</f>
        <v>#DIV/0!</v>
      </c>
      <c r="S49" s="6" t="e">
        <f ca="1"/>
        <v>#NAME?</v>
      </c>
      <c r="T49" s="6" t="e">
        <f ca="1"/>
        <v>#NAME?</v>
      </c>
      <c r="U49" s="6" t="e">
        <f ca="1"/>
        <v>#NAME?</v>
      </c>
      <c r="V49" s="6" t="e">
        <f ca="1"/>
        <v>#NAME?</v>
      </c>
    </row>
    <row r="50" spans="1:22" x14ac:dyDescent="0.35">
      <c r="A50" s="3">
        <v>1</v>
      </c>
      <c r="B50" s="3">
        <v>2</v>
      </c>
      <c r="C50" s="3" t="e" cm="1">
        <f t="array" aca="1" ref="C50" ca="1">RANK_AVG(J30,J$25:J$42,1)</f>
        <v>#NAME?</v>
      </c>
      <c r="F50">
        <f t="array" aca="1" ref="F50" ca="1">SUM(F48:F49)</f>
        <v>0</v>
      </c>
      <c r="G50">
        <f t="array" aca="1" ref="G50" ca="1">SUM(G48:G49)</f>
        <v>0</v>
      </c>
      <c r="H50">
        <f t="array" aca="1" ref="H50" ca="1">SUM(H48:H49)</f>
        <v>0</v>
      </c>
      <c r="I50">
        <f t="array" aca="1" ref="I50" ca="1">SUM(I48:I49)</f>
        <v>0</v>
      </c>
      <c r="K50" t="s">
        <v>18</v>
      </c>
      <c r="L50" t="e">
        <f ca="1">L52-L48-L49-L51</f>
        <v>#NAME?</v>
      </c>
      <c r="M50">
        <f ca="1">M49*M48</f>
        <v>1</v>
      </c>
      <c r="N50" t="e">
        <f ca="1">L50/M50</f>
        <v>#NAME?</v>
      </c>
      <c r="O50" t="e">
        <f ca="1">N50/N51</f>
        <v>#NAME?</v>
      </c>
      <c r="P50" t="e">
        <f ca="1">_xlfn.F.DIST.RT(O50,M50,M51)</f>
        <v>#NAME?</v>
      </c>
      <c r="Q50" s="3" t="e">
        <f ca="1">L50/(L50+L$51)</f>
        <v>#NAME?</v>
      </c>
      <c r="S50" s="4" t="e">
        <f ca="1"/>
        <v>#NAME?</v>
      </c>
      <c r="T50" s="4" t="e">
        <f ca="1"/>
        <v>#NAME?</v>
      </c>
      <c r="U50" s="4" t="e">
        <f ca="1"/>
        <v>#NAME?</v>
      </c>
      <c r="V50" s="4" t="e">
        <f ca="1"/>
        <v>#NAME?</v>
      </c>
    </row>
    <row r="51" spans="1:22" x14ac:dyDescent="0.35">
      <c r="A51" s="3">
        <v>1</v>
      </c>
      <c r="B51" s="3">
        <v>3</v>
      </c>
      <c r="C51" s="3" t="e" cm="1">
        <f t="array" aca="1" ref="C51" ca="1">RANK_AVG(J31,J$25:J$42,1)</f>
        <v>#NAME?</v>
      </c>
      <c r="K51" t="s">
        <v>19</v>
      </c>
      <c r="L51" s="21" t="e">
        <f ca="1">SUM(F60:H61)*(F48-1)</f>
        <v>#NAME?</v>
      </c>
      <c r="M51">
        <f ca="1">M52-M48-M49-M50</f>
        <v>0</v>
      </c>
      <c r="N51" t="e">
        <f ca="1">L51/M51</f>
        <v>#NAME?</v>
      </c>
      <c r="S51" s="5" t="e">
        <f ca="1"/>
        <v>#NAME?</v>
      </c>
      <c r="T51" s="5" t="e">
        <f ca="1"/>
        <v>#NAME?</v>
      </c>
      <c r="U51" s="5" t="e">
        <f ca="1"/>
        <v>#NAME?</v>
      </c>
      <c r="V51" s="5" t="e">
        <f ca="1"/>
        <v>#NAME?</v>
      </c>
    </row>
    <row r="52" spans="1:22" x14ac:dyDescent="0.35">
      <c r="A52" s="3">
        <v>1</v>
      </c>
      <c r="B52" s="3">
        <v>3</v>
      </c>
      <c r="C52" s="3" t="e" cm="1">
        <f t="array" aca="1" ref="C52" ca="1">RANK_AVG(J32,J$25:J$42,1)</f>
        <v>#NAME?</v>
      </c>
      <c r="E52" t="s">
        <v>20</v>
      </c>
      <c r="K52" s="14" t="s">
        <v>21</v>
      </c>
      <c r="L52" s="14" t="e">
        <f ca="1">N52*M52</f>
        <v>#NAME?</v>
      </c>
      <c r="M52" s="14">
        <f ca="1">I50-1</f>
        <v>-1</v>
      </c>
      <c r="N52" s="14" t="e">
        <f ca="1">I62</f>
        <v>#NAME?</v>
      </c>
      <c r="O52" s="14"/>
      <c r="P52" s="14"/>
      <c r="Q52" s="14"/>
      <c r="S52" s="6" t="e">
        <f ca="1"/>
        <v>#NAME?</v>
      </c>
      <c r="T52" s="6" t="e">
        <f ca="1"/>
        <v>#NAME?</v>
      </c>
      <c r="U52" s="6" t="e">
        <f ca="1"/>
        <v>#NAME?</v>
      </c>
      <c r="V52" s="6" t="e">
        <f ca="1"/>
        <v>#NAME?</v>
      </c>
    </row>
    <row r="53" spans="1:22" x14ac:dyDescent="0.35">
      <c r="A53" s="3">
        <v>1</v>
      </c>
      <c r="B53" s="3">
        <v>3</v>
      </c>
      <c r="C53" s="3" t="e" cm="1">
        <f t="array" aca="1" ref="C53" ca="1">RANK_AVG(J33,J$25:J$42,1)</f>
        <v>#NAME?</v>
      </c>
      <c r="F53" t="e">
        <f t="array" aca="1" ref="F53:H53" ca="1">TRANSPOSE(SortUnique(B45:B62))</f>
        <v>#NAME?</v>
      </c>
      <c r="G53" t="e">
        <f ca="1"/>
        <v>#NAME?</v>
      </c>
      <c r="H53" t="e">
        <f ca="1"/>
        <v>#NAME?</v>
      </c>
    </row>
    <row r="54" spans="1:22" x14ac:dyDescent="0.35">
      <c r="A54" s="3">
        <v>2</v>
      </c>
      <c r="B54" s="3">
        <v>1</v>
      </c>
      <c r="C54" s="3" t="e" cm="1">
        <f t="array" aca="1" ref="C54" ca="1">RANK_AVG(J34,J$25:J$42,1)</f>
        <v>#NAME?</v>
      </c>
      <c r="E54" t="e">
        <f t="array" aca="1" ref="E54:E55" ca="1">SortUnique(A45:A62)</f>
        <v>#NAME?</v>
      </c>
      <c r="F54" s="8" t="e">
        <f t="array" aca="1" ref="F54" ca="1">AVERAGEIFS($C$45:$C$62,$A$45:$A$62,$E54,$B$45:$B$62,F$53)</f>
        <v>#DIV/0!</v>
      </c>
      <c r="G54" s="9" t="e">
        <f t="array" aca="1" ref="G54" ca="1">AVERAGEIFS($C$45:$C$62,$A$45:$A$62,$E54,$B$45:$B$62,G$53)</f>
        <v>#DIV/0!</v>
      </c>
      <c r="H54" s="10" t="e">
        <f t="array" aca="1" ref="H54" ca="1">AVERAGEIFS($C$45:$C$62,$A$45:$A$62,$E54,$B$45:$B$62,H$53)</f>
        <v>#DIV/0!</v>
      </c>
      <c r="I54" s="24" t="e">
        <f t="array" aca="1" ref="I54" ca="1">AVERAGE(F54:H54)</f>
        <v>#DIV/0!</v>
      </c>
      <c r="L54" t="e" cm="1">
        <f t="array" aca="1" ref="L54" ca="1">SSRow(T47:V52,3)</f>
        <v>#NAME?</v>
      </c>
      <c r="O54" t="e" cm="1">
        <f t="array" aca="1" ref="O54" ca="1">ANOVARow(T47:V52,3)</f>
        <v>#NAME?</v>
      </c>
    </row>
    <row r="55" spans="1:22" x14ac:dyDescent="0.35">
      <c r="A55" s="3">
        <v>2</v>
      </c>
      <c r="B55" s="3">
        <v>1</v>
      </c>
      <c r="C55" s="3" t="e" cm="1">
        <f t="array" aca="1" ref="C55" ca="1">RANK_AVG(J35,J$25:J$42,1)</f>
        <v>#NAME?</v>
      </c>
      <c r="E55" t="e">
        <f ca="1"/>
        <v>#NAME?</v>
      </c>
      <c r="F55" s="11" t="e">
        <f t="array" aca="1" ref="F55" ca="1">AVERAGEIFS($C$45:$C$62,$A$45:$A$62,$E55,$B$45:$B$62,F$53)</f>
        <v>#DIV/0!</v>
      </c>
      <c r="G55" s="12" t="e">
        <f t="array" aca="1" ref="G55" ca="1">AVERAGEIFS($C$45:$C$62,$A$45:$A$62,$E55,$B$45:$B$62,G$53)</f>
        <v>#DIV/0!</v>
      </c>
      <c r="H55" s="13" t="e">
        <f t="array" aca="1" ref="H55" ca="1">AVERAGEIFS($C$45:$C$62,$A$45:$A$62,$E55,$B$45:$B$62,H$53)</f>
        <v>#DIV/0!</v>
      </c>
      <c r="I55" s="24" t="e">
        <f t="array" aca="1" ref="I55" ca="1">AVERAGE(F55:H55)</f>
        <v>#DIV/0!</v>
      </c>
    </row>
    <row r="56" spans="1:22" x14ac:dyDescent="0.35">
      <c r="A56" s="3">
        <v>2</v>
      </c>
      <c r="B56" s="3">
        <v>1</v>
      </c>
      <c r="C56" s="3" t="e" cm="1">
        <f t="array" aca="1" ref="C56" ca="1">RANK_AVG(J36,J$25:J$42,1)</f>
        <v>#NAME?</v>
      </c>
      <c r="F56" t="e">
        <f t="array" aca="1" ref="F56" ca="1">AVERAGE(F54:F55)</f>
        <v>#DIV/0!</v>
      </c>
      <c r="G56" t="e">
        <f t="array" aca="1" ref="G56" ca="1">AVERAGE(G54:G55)</f>
        <v>#DIV/0!</v>
      </c>
      <c r="H56" t="e">
        <f t="array" aca="1" ref="H56" ca="1">AVERAGE(H54:H55)</f>
        <v>#DIV/0!</v>
      </c>
      <c r="I56" t="e">
        <f t="array" aca="1" ref="I56" ca="1">AVERAGE(I54:I55)</f>
        <v>#DIV/0!</v>
      </c>
      <c r="O56" t="e" cm="1">
        <f t="array" aca="1" ref="O56" ca="1">ANOVARow(SUBMATRIX(StdAnova2(A45:C62),2,2),3)</f>
        <v>#NAME?</v>
      </c>
    </row>
    <row r="57" spans="1:22" x14ac:dyDescent="0.35">
      <c r="A57" s="3">
        <v>2</v>
      </c>
      <c r="B57" s="3">
        <v>2</v>
      </c>
      <c r="C57" s="3" t="e" cm="1">
        <f t="array" aca="1" ref="C57" ca="1">RANK_AVG(J37,J$25:J$42,1)</f>
        <v>#NAME?</v>
      </c>
    </row>
    <row r="58" spans="1:22" x14ac:dyDescent="0.35">
      <c r="A58" s="3">
        <v>2</v>
      </c>
      <c r="B58" s="3">
        <v>2</v>
      </c>
      <c r="C58" s="3" t="e" cm="1">
        <f t="array" aca="1" ref="C58" ca="1">RANK_AVG(J38,J$25:J$42,1)</f>
        <v>#NAME?</v>
      </c>
      <c r="E58" t="s">
        <v>22</v>
      </c>
    </row>
    <row r="59" spans="1:22" x14ac:dyDescent="0.35">
      <c r="A59" s="3">
        <v>2</v>
      </c>
      <c r="B59" s="3">
        <v>2</v>
      </c>
      <c r="C59" s="3" t="e" cm="1">
        <f t="array" aca="1" ref="C59" ca="1">RANK_AVG(J39,J$25:J$42,1)</f>
        <v>#NAME?</v>
      </c>
      <c r="F59" t="e">
        <f t="array" aca="1" ref="F59:H59" ca="1">TRANSPOSE(SortUnique(B45:B62))</f>
        <v>#NAME?</v>
      </c>
      <c r="G59" t="e">
        <f ca="1"/>
        <v>#NAME?</v>
      </c>
      <c r="H59" t="e">
        <f ca="1"/>
        <v>#NAME?</v>
      </c>
    </row>
    <row r="60" spans="1:22" x14ac:dyDescent="0.35">
      <c r="A60" s="3">
        <v>2</v>
      </c>
      <c r="B60" s="3">
        <v>3</v>
      </c>
      <c r="C60" s="3" t="e" cm="1">
        <f t="array" aca="1" ref="C60" ca="1">RANK_AVG(J40,J$25:J$42,1)</f>
        <v>#NAME?</v>
      </c>
      <c r="E60" t="e">
        <f t="array" aca="1" ref="E60:E61" ca="1">SortUnique(A45:A62)</f>
        <v>#NAME?</v>
      </c>
      <c r="F60" s="25" t="e">
        <f t="array" aca="1" ref="F60" ca="1">_xlfn.VAR.S(IF(($A$45:$A$62=$E60)*($B$45:$B$62=F$59),$C$45:$C$62))</f>
        <v>#NAME?</v>
      </c>
      <c r="G60" s="26" t="e">
        <f t="array" aca="1" ref="G60" ca="1">_xlfn.VAR.S(IF(($A$45:$A$62=$E60)*($B$45:$B$62=G$59),$C$45:$C$62))</f>
        <v>#NAME?</v>
      </c>
      <c r="H60" s="27" t="e">
        <f t="array" aca="1" ref="H60" ca="1">_xlfn.VAR.S(IF(($A$45:$A$62=$E60)*($B$45:$B$62=H$59),$C$45:$C$62))</f>
        <v>#NAME?</v>
      </c>
      <c r="I60" t="e">
        <f t="array" aca="1" ref="I60" ca="1">_xlfn.VAR.S(IF($A$45:$A$62=$E60,$C$45:$C$62))</f>
        <v>#NAME?</v>
      </c>
    </row>
    <row r="61" spans="1:22" x14ac:dyDescent="0.35">
      <c r="A61" s="3">
        <v>2</v>
      </c>
      <c r="B61" s="3">
        <v>3</v>
      </c>
      <c r="C61" s="3" t="e" cm="1">
        <f t="array" aca="1" ref="C61" ca="1">RANK_AVG(J41,J$25:J$42,1)</f>
        <v>#NAME?</v>
      </c>
      <c r="E61" t="e">
        <f ca="1"/>
        <v>#NAME?</v>
      </c>
      <c r="F61" s="28" t="e">
        <f t="array" aca="1" ref="F61" ca="1">_xlfn.VAR.S(IF(($A$45:$A$62=$E61)*($B$45:$B$62=F$59),$C$45:$C$62))</f>
        <v>#NAME?</v>
      </c>
      <c r="G61" s="29" t="e">
        <f t="array" aca="1" ref="G61" ca="1">_xlfn.VAR.S(IF(($A$45:$A$62=$E61)*($B$45:$B$62=G$59),$C$45:$C$62))</f>
        <v>#NAME?</v>
      </c>
      <c r="H61" s="30" t="e">
        <f t="array" aca="1" ref="H61" ca="1">_xlfn.VAR.S(IF(($A$45:$A$62=$E61)*($B$45:$B$62=H$59),$C$45:$C$62))</f>
        <v>#NAME?</v>
      </c>
      <c r="I61" t="e">
        <f t="array" aca="1" ref="I61" ca="1">_xlfn.VAR.S(IF($A$45:$A$62=$E61,$C$45:$C$62))</f>
        <v>#NAME?</v>
      </c>
    </row>
    <row r="62" spans="1:22" x14ac:dyDescent="0.35">
      <c r="A62" s="18">
        <v>2</v>
      </c>
      <c r="B62" s="18">
        <v>3</v>
      </c>
      <c r="C62" s="18" t="e" cm="1">
        <f t="array" aca="1" ref="C62" ca="1">RANK_AVG(J42,J$25:J$42,1)</f>
        <v>#NAME?</v>
      </c>
      <c r="F62" t="e">
        <f t="array" aca="1" ref="F62" ca="1">_xlfn.VAR.S(IF($B$45:$B$62=F$59,$C$45:$C$62))</f>
        <v>#NAME?</v>
      </c>
      <c r="G62" t="e">
        <f t="array" aca="1" ref="G62" ca="1">_xlfn.VAR.S(IF($B$45:$B$62=G$59,$C$45:$C$62))</f>
        <v>#NAME?</v>
      </c>
      <c r="H62" t="e">
        <f t="array" aca="1" ref="H62" ca="1">_xlfn.VAR.S(IF($B$45:$B$62=H$59,$C$45:$C$62))</f>
        <v>#NAME?</v>
      </c>
      <c r="I62" t="e">
        <f ca="1">_xlfn.VAR.S(C45:C62)</f>
        <v>#NAME?</v>
      </c>
    </row>
    <row r="64" spans="1:22" x14ac:dyDescent="0.35">
      <c r="A64" s="20" t="s">
        <v>1</v>
      </c>
      <c r="B64" s="20" t="s">
        <v>2</v>
      </c>
      <c r="C64" s="20" t="s">
        <v>29</v>
      </c>
      <c r="E64" t="s">
        <v>4</v>
      </c>
      <c r="K64" t="s">
        <v>5</v>
      </c>
      <c r="S64" t="s">
        <v>6</v>
      </c>
    </row>
    <row r="65" spans="1:25" x14ac:dyDescent="0.35">
      <c r="A65" s="3">
        <f>1</f>
        <v>1</v>
      </c>
      <c r="B65" s="3">
        <v>1</v>
      </c>
      <c r="C65" t="e" cm="1">
        <f t="array" aca="1" ref="C65" ca="1">RANK_AVG(K25,K$25:K$42,1)</f>
        <v>#NAME?</v>
      </c>
    </row>
    <row r="66" spans="1:25" ht="15" thickBot="1" x14ac:dyDescent="0.4">
      <c r="A66" s="3">
        <v>1</v>
      </c>
      <c r="B66" s="3">
        <v>1</v>
      </c>
      <c r="C66" t="e" cm="1">
        <f t="array" aca="1" ref="C66" ca="1">RANK_AVG(K26,K$25:K$42,1)</f>
        <v>#NAME?</v>
      </c>
      <c r="E66" t="s">
        <v>7</v>
      </c>
      <c r="F66" t="str">
        <f ca="1">IF(COUNTIF(F68:H69,F68)=COUNT(F68:H69),"balanced","unbalanced")</f>
        <v>balanced</v>
      </c>
      <c r="K66" t="s">
        <v>8</v>
      </c>
      <c r="O66" s="3" t="s">
        <v>9</v>
      </c>
      <c r="P66" s="3">
        <v>0.05</v>
      </c>
      <c r="S66" s="4" t="e">
        <f t="array" aca="1" ref="S66:V72" ca="1">StdAnova2(A65:C82)</f>
        <v>#NAME?</v>
      </c>
      <c r="T66" s="4" t="e">
        <f ca="1"/>
        <v>#NAME?</v>
      </c>
      <c r="U66" s="4" t="e">
        <f ca="1"/>
        <v>#NAME?</v>
      </c>
      <c r="V66" s="4" t="e">
        <f ca="1"/>
        <v>#NAME?</v>
      </c>
    </row>
    <row r="67" spans="1:25" ht="15" thickTop="1" x14ac:dyDescent="0.35">
      <c r="A67" s="3">
        <v>1</v>
      </c>
      <c r="B67" s="3">
        <v>1</v>
      </c>
      <c r="C67" t="e" cm="1">
        <f t="array" aca="1" ref="C67" ca="1">RANK_AVG(K27,K$25:K$42,1)</f>
        <v>#NAME?</v>
      </c>
      <c r="F67" t="e">
        <f t="array" aca="1" ref="F67:H67" ca="1">TRANSPOSE(SortUnique(B65:B82))</f>
        <v>#NAME?</v>
      </c>
      <c r="G67" t="e">
        <f ca="1"/>
        <v>#NAME?</v>
      </c>
      <c r="H67" t="e">
        <f ca="1"/>
        <v>#NAME?</v>
      </c>
      <c r="K67" s="7"/>
      <c r="L67" s="7" t="s">
        <v>10</v>
      </c>
      <c r="M67" s="7" t="s">
        <v>11</v>
      </c>
      <c r="N67" s="7" t="s">
        <v>12</v>
      </c>
      <c r="O67" s="7" t="s">
        <v>13</v>
      </c>
      <c r="P67" s="7" t="s">
        <v>14</v>
      </c>
      <c r="Q67" s="7" t="s">
        <v>15</v>
      </c>
      <c r="S67" s="4" t="e">
        <f ca="1"/>
        <v>#NAME?</v>
      </c>
      <c r="T67" s="4" t="e">
        <f ca="1"/>
        <v>#NAME?</v>
      </c>
      <c r="U67" s="4" t="e">
        <f ca="1"/>
        <v>#NAME?</v>
      </c>
      <c r="V67" s="4" t="e">
        <f ca="1"/>
        <v>#NAME?</v>
      </c>
    </row>
    <row r="68" spans="1:25" x14ac:dyDescent="0.35">
      <c r="A68" s="3">
        <v>1</v>
      </c>
      <c r="B68" s="3">
        <v>2</v>
      </c>
      <c r="C68" t="e" cm="1">
        <f t="array" aca="1" ref="C68" ca="1">RANK_AVG(K28,K$25:K$42,1)</f>
        <v>#NAME?</v>
      </c>
      <c r="E68" t="e">
        <f t="array" aca="1" ref="E68:E69" ca="1">SortUnique(A65:A82)</f>
        <v>#NAME?</v>
      </c>
      <c r="F68" s="8">
        <f t="array" aca="1" ref="F68" ca="1">COUNTIFS($A$65:$A$82,$E68,$B$65:$B$82,F$67)</f>
        <v>0</v>
      </c>
      <c r="G68" s="9">
        <f t="array" aca="1" ref="G68" ca="1">COUNTIFS($A$65:$A$82,$E68,$B$65:$B$82,G$67)</f>
        <v>0</v>
      </c>
      <c r="H68" s="10">
        <f t="array" aca="1" ref="H68" ca="1">COUNTIFS($A$65:$A$82,$E68,$B$65:$B$82,H$67)</f>
        <v>0</v>
      </c>
      <c r="I68">
        <f t="array" aca="1" ref="I68" ca="1">SUM(F68:H68)</f>
        <v>0</v>
      </c>
      <c r="K68" t="s">
        <v>16</v>
      </c>
      <c r="L68" t="e">
        <f ca="1">DEVSQ(I74:I75)*I68</f>
        <v>#DIV/0!</v>
      </c>
      <c r="M68">
        <f ca="1">COUNT(I74:I75)-1</f>
        <v>-1</v>
      </c>
      <c r="N68" t="e">
        <f ca="1">L68/M68</f>
        <v>#DIV/0!</v>
      </c>
      <c r="O68" t="e">
        <f ca="1">N68/N71</f>
        <v>#DIV/0!</v>
      </c>
      <c r="P68" t="e">
        <f ca="1">_xlfn.F.DIST.RT(O68,M68,M71)</f>
        <v>#DIV/0!</v>
      </c>
      <c r="Q68" s="31" t="e">
        <f ca="1">L68/(L68+L$71)</f>
        <v>#DIV/0!</v>
      </c>
      <c r="S68" s="5" t="e">
        <f ca="1"/>
        <v>#NAME?</v>
      </c>
      <c r="T68" s="5" t="e">
        <f ca="1"/>
        <v>#NAME?</v>
      </c>
      <c r="U68" s="5" t="e">
        <f ca="1"/>
        <v>#NAME?</v>
      </c>
      <c r="V68" s="5" t="e">
        <f ca="1"/>
        <v>#NAME?</v>
      </c>
    </row>
    <row r="69" spans="1:25" x14ac:dyDescent="0.35">
      <c r="A69" s="3">
        <v>1</v>
      </c>
      <c r="B69" s="3">
        <v>2</v>
      </c>
      <c r="C69" t="e" cm="1">
        <f t="array" aca="1" ref="C69" ca="1">RANK_AVG(K29,K$25:K$42,1)</f>
        <v>#NAME?</v>
      </c>
      <c r="E69" t="e">
        <f ca="1"/>
        <v>#NAME?</v>
      </c>
      <c r="F69" s="11">
        <f t="array" aca="1" ref="F69" ca="1">COUNTIFS($A$65:$A$82,$E69,$B$65:$B$82,F$67)</f>
        <v>0</v>
      </c>
      <c r="G69" s="12">
        <f t="array" aca="1" ref="G69" ca="1">COUNTIFS($A$65:$A$82,$E69,$B$65:$B$82,G$67)</f>
        <v>0</v>
      </c>
      <c r="H69" s="13">
        <f t="array" aca="1" ref="H69" ca="1">COUNTIFS($A$65:$A$82,$E69,$B$65:$B$82,H$67)</f>
        <v>0</v>
      </c>
      <c r="I69">
        <f t="array" aca="1" ref="I69" ca="1">SUM(F69:H69)</f>
        <v>0</v>
      </c>
      <c r="K69" s="22" t="s">
        <v>17</v>
      </c>
      <c r="L69" s="22" t="e">
        <f ca="1">DEVSQ(F76:H76)*F70</f>
        <v>#DIV/0!</v>
      </c>
      <c r="M69" s="22">
        <f ca="1">COUNT(F76:H76)-1</f>
        <v>-1</v>
      </c>
      <c r="N69" s="22" t="e">
        <f ca="1">L69/M69</f>
        <v>#DIV/0!</v>
      </c>
      <c r="O69" s="22" t="e">
        <f ca="1">N69/N71</f>
        <v>#DIV/0!</v>
      </c>
      <c r="P69" s="22" t="e">
        <f ca="1">_xlfn.F.DIST.RT(O69,M69,M71)</f>
        <v>#DIV/0!</v>
      </c>
      <c r="Q69" s="32" t="e">
        <f ca="1">L69/(L69+L$71)</f>
        <v>#DIV/0!</v>
      </c>
      <c r="S69" s="6" t="e">
        <f ca="1"/>
        <v>#NAME?</v>
      </c>
      <c r="T69" s="6" t="e">
        <f ca="1"/>
        <v>#NAME?</v>
      </c>
      <c r="U69" s="6" t="e">
        <f ca="1"/>
        <v>#NAME?</v>
      </c>
      <c r="V69" s="6" t="e">
        <f ca="1"/>
        <v>#NAME?</v>
      </c>
    </row>
    <row r="70" spans="1:25" x14ac:dyDescent="0.35">
      <c r="A70" s="3">
        <v>1</v>
      </c>
      <c r="B70" s="3">
        <v>2</v>
      </c>
      <c r="C70" t="e" cm="1">
        <f t="array" aca="1" ref="C70" ca="1">RANK_AVG(K30,K$25:K$42,1)</f>
        <v>#NAME?</v>
      </c>
      <c r="F70">
        <f t="array" aca="1" ref="F70" ca="1">SUM(F68:F69)</f>
        <v>0</v>
      </c>
      <c r="G70">
        <f t="array" aca="1" ref="G70" ca="1">SUM(G68:G69)</f>
        <v>0</v>
      </c>
      <c r="H70">
        <f t="array" aca="1" ref="H70" ca="1">SUM(H68:H69)</f>
        <v>0</v>
      </c>
      <c r="I70">
        <f t="array" aca="1" ref="I70" ca="1">SUM(I68:I69)</f>
        <v>0</v>
      </c>
      <c r="K70" t="s">
        <v>18</v>
      </c>
      <c r="L70" t="e">
        <f ca="1">L72-L68-L69-L71</f>
        <v>#NAME?</v>
      </c>
      <c r="M70">
        <f ca="1">M69*M68</f>
        <v>1</v>
      </c>
      <c r="N70" t="e">
        <f ca="1">L70/M70</f>
        <v>#NAME?</v>
      </c>
      <c r="O70" t="e">
        <f ca="1">N70/N71</f>
        <v>#NAME?</v>
      </c>
      <c r="P70" t="e">
        <f ca="1">_xlfn.F.DIST.RT(O70,M70,M71)</f>
        <v>#NAME?</v>
      </c>
      <c r="Q70" s="31" t="e">
        <f ca="1">L70/(L70+L$71)</f>
        <v>#NAME?</v>
      </c>
      <c r="S70" s="4" t="e">
        <f ca="1"/>
        <v>#NAME?</v>
      </c>
      <c r="T70" s="4" t="e">
        <f ca="1"/>
        <v>#NAME?</v>
      </c>
      <c r="U70" s="4" t="e">
        <f ca="1"/>
        <v>#NAME?</v>
      </c>
      <c r="V70" s="4" t="e">
        <f ca="1"/>
        <v>#NAME?</v>
      </c>
    </row>
    <row r="71" spans="1:25" x14ac:dyDescent="0.35">
      <c r="A71" s="3">
        <v>1</v>
      </c>
      <c r="B71" s="3">
        <v>3</v>
      </c>
      <c r="C71" t="e" cm="1">
        <f t="array" aca="1" ref="C71" ca="1">RANK_AVG(K31,K$25:K$42,1)</f>
        <v>#NAME?</v>
      </c>
      <c r="K71" t="s">
        <v>19</v>
      </c>
      <c r="L71" t="e">
        <f ca="1">SUM(F80:H81)*(F68-1)</f>
        <v>#NAME?</v>
      </c>
      <c r="M71">
        <f ca="1">M72-M68-M69-M70</f>
        <v>0</v>
      </c>
      <c r="N71" t="e">
        <f ca="1">L71/M71</f>
        <v>#NAME?</v>
      </c>
      <c r="S71" s="5" t="e">
        <f ca="1"/>
        <v>#NAME?</v>
      </c>
      <c r="T71" s="5" t="e">
        <f ca="1"/>
        <v>#NAME?</v>
      </c>
      <c r="U71" s="5" t="e">
        <f ca="1"/>
        <v>#NAME?</v>
      </c>
      <c r="V71" s="5" t="e">
        <f ca="1"/>
        <v>#NAME?</v>
      </c>
    </row>
    <row r="72" spans="1:25" x14ac:dyDescent="0.35">
      <c r="A72" s="3">
        <v>1</v>
      </c>
      <c r="B72" s="3">
        <v>3</v>
      </c>
      <c r="C72" t="e" cm="1">
        <f t="array" aca="1" ref="C72" ca="1">RANK_AVG(K32,K$25:K$42,1)</f>
        <v>#NAME?</v>
      </c>
      <c r="E72" t="s">
        <v>20</v>
      </c>
      <c r="K72" s="14" t="s">
        <v>21</v>
      </c>
      <c r="L72" s="14" t="e">
        <f ca="1">N72*M72</f>
        <v>#NAME?</v>
      </c>
      <c r="M72" s="14">
        <f ca="1">I70-1</f>
        <v>-1</v>
      </c>
      <c r="N72" s="14" t="e">
        <f ca="1">I82</f>
        <v>#NAME?</v>
      </c>
      <c r="O72" s="14"/>
      <c r="P72" s="14"/>
      <c r="Q72" s="14"/>
      <c r="S72" s="6" t="e">
        <f ca="1"/>
        <v>#NAME?</v>
      </c>
      <c r="T72" s="6" t="e">
        <f ca="1"/>
        <v>#NAME?</v>
      </c>
      <c r="U72" s="6" t="e">
        <f ca="1"/>
        <v>#NAME?</v>
      </c>
      <c r="V72" s="6" t="e">
        <f ca="1"/>
        <v>#NAME?</v>
      </c>
    </row>
    <row r="73" spans="1:25" x14ac:dyDescent="0.35">
      <c r="A73" s="3">
        <v>1</v>
      </c>
      <c r="B73" s="3">
        <v>3</v>
      </c>
      <c r="C73" t="e" cm="1">
        <f t="array" aca="1" ref="C73" ca="1">RANK_AVG(K33,K$25:K$42,1)</f>
        <v>#NAME?</v>
      </c>
      <c r="F73" t="e">
        <f t="array" aca="1" ref="F73:H73" ca="1">TRANSPOSE(SortUnique(B65:B82))</f>
        <v>#NAME?</v>
      </c>
      <c r="G73" t="e">
        <f ca="1"/>
        <v>#NAME?</v>
      </c>
      <c r="H73" t="e">
        <f ca="1"/>
        <v>#NAME?</v>
      </c>
    </row>
    <row r="74" spans="1:25" x14ac:dyDescent="0.35">
      <c r="A74" s="3">
        <v>2</v>
      </c>
      <c r="B74" s="3">
        <v>1</v>
      </c>
      <c r="C74" t="e" cm="1">
        <f t="array" aca="1" ref="C74" ca="1">RANK_AVG(K34,K$25:K$42,1)</f>
        <v>#NAME?</v>
      </c>
      <c r="E74" t="e">
        <f t="array" aca="1" ref="E74:E75" ca="1">SortUnique(A65:A82)</f>
        <v>#NAME?</v>
      </c>
      <c r="F74" s="8" t="e">
        <f t="array" aca="1" ref="F74" ca="1">AVERAGEIFS($C$65:$C$82,$A$65:$A$82,$E74,$B$65:$B$82,F$73)</f>
        <v>#DIV/0!</v>
      </c>
      <c r="G74" s="9" t="e">
        <f t="array" aca="1" ref="G74" ca="1">AVERAGEIFS($C$65:$C$82,$A$65:$A$82,$E74,$B$65:$B$82,G$73)</f>
        <v>#DIV/0!</v>
      </c>
      <c r="H74" s="10" t="e">
        <f t="array" aca="1" ref="H74" ca="1">AVERAGEIFS($C$65:$C$82,$A$65:$A$82,$E74,$B$65:$B$82,H$73)</f>
        <v>#DIV/0!</v>
      </c>
      <c r="I74" t="e">
        <f t="array" aca="1" ref="I74" ca="1">AVERAGE(F74:H74)</f>
        <v>#DIV/0!</v>
      </c>
      <c r="Y74" t="e" cm="1">
        <f t="array" aca="1" ref="Y74" ca="1">MERGE(A25:B42,RANKS(K25:K42,1))</f>
        <v>#NAME?</v>
      </c>
    </row>
    <row r="75" spans="1:25" x14ac:dyDescent="0.35">
      <c r="A75" s="3">
        <v>2</v>
      </c>
      <c r="B75" s="3">
        <v>1</v>
      </c>
      <c r="C75" t="e" cm="1">
        <f t="array" aca="1" ref="C75" ca="1">RANK_AVG(K35,K$25:K$42,1)</f>
        <v>#NAME?</v>
      </c>
      <c r="E75" t="e">
        <f ca="1"/>
        <v>#NAME?</v>
      </c>
      <c r="F75" s="11" t="e">
        <f t="array" aca="1" ref="F75" ca="1">AVERAGEIFS($C$65:$C$82,$A$65:$A$82,$E75,$B$65:$B$82,F$73)</f>
        <v>#DIV/0!</v>
      </c>
      <c r="G75" s="12" t="e">
        <f t="array" aca="1" ref="G75" ca="1">AVERAGEIFS($C$65:$C$82,$A$65:$A$82,$E75,$B$65:$B$82,G$73)</f>
        <v>#DIV/0!</v>
      </c>
      <c r="H75" s="13" t="e">
        <f t="array" aca="1" ref="H75" ca="1">AVERAGEIFS($C$65:$C$82,$A$65:$A$82,$E75,$B$65:$B$82,H$73)</f>
        <v>#DIV/0!</v>
      </c>
      <c r="I75" t="e">
        <f t="array" aca="1" ref="I75" ca="1">AVERAGE(F75:H75)</f>
        <v>#DIV/0!</v>
      </c>
      <c r="L75" t="e" cm="1">
        <f t="array" aca="1" ref="L75" ca="1">SSColStd(A65:C82)</f>
        <v>#NAME?</v>
      </c>
    </row>
    <row r="76" spans="1:25" x14ac:dyDescent="0.35">
      <c r="A76" s="3">
        <v>2</v>
      </c>
      <c r="B76" s="3">
        <v>1</v>
      </c>
      <c r="C76" t="e" cm="1">
        <f t="array" aca="1" ref="C76" ca="1">RANK_AVG(K36,K$25:K$42,1)</f>
        <v>#NAME?</v>
      </c>
      <c r="F76" t="e">
        <f t="array" aca="1" ref="F76" ca="1">AVERAGE(F74:F75)</f>
        <v>#DIV/0!</v>
      </c>
      <c r="G76" t="e">
        <f t="array" aca="1" ref="G76" ca="1">AVERAGE(G74:G75)</f>
        <v>#DIV/0!</v>
      </c>
      <c r="H76" t="e">
        <f t="array" aca="1" ref="H76" ca="1">AVERAGE(H74:H75)</f>
        <v>#DIV/0!</v>
      </c>
      <c r="I76" t="e">
        <f t="array" aca="1" ref="I76" ca="1">AVERAGE(I74:I75)</f>
        <v>#DIV/0!</v>
      </c>
    </row>
    <row r="77" spans="1:25" x14ac:dyDescent="0.35">
      <c r="A77" s="3">
        <v>2</v>
      </c>
      <c r="B77" s="3">
        <v>2</v>
      </c>
      <c r="C77" t="e" cm="1">
        <f t="array" aca="1" ref="C77" ca="1">RANK_AVG(K37,K$25:K$42,1)</f>
        <v>#NAME?</v>
      </c>
    </row>
    <row r="78" spans="1:25" x14ac:dyDescent="0.35">
      <c r="A78" s="3">
        <v>2</v>
      </c>
      <c r="B78" s="3">
        <v>2</v>
      </c>
      <c r="C78" t="e" cm="1">
        <f t="array" aca="1" ref="C78" ca="1">RANK_AVG(K38,K$25:K$42,1)</f>
        <v>#NAME?</v>
      </c>
      <c r="E78" t="s">
        <v>22</v>
      </c>
    </row>
    <row r="79" spans="1:25" x14ac:dyDescent="0.35">
      <c r="A79" s="3">
        <v>2</v>
      </c>
      <c r="B79" s="3">
        <v>2</v>
      </c>
      <c r="C79" t="e" cm="1">
        <f t="array" aca="1" ref="C79" ca="1">RANK_AVG(K39,K$25:K$42,1)</f>
        <v>#NAME?</v>
      </c>
      <c r="F79" t="e">
        <f t="array" aca="1" ref="F79:H79" ca="1">TRANSPOSE(SortUnique(B65:B82))</f>
        <v>#NAME?</v>
      </c>
      <c r="G79" t="e">
        <f ca="1"/>
        <v>#NAME?</v>
      </c>
      <c r="H79" t="e">
        <f ca="1"/>
        <v>#NAME?</v>
      </c>
    </row>
    <row r="80" spans="1:25" x14ac:dyDescent="0.35">
      <c r="A80" s="3">
        <v>2</v>
      </c>
      <c r="B80" s="3">
        <v>3</v>
      </c>
      <c r="C80" t="e" cm="1">
        <f t="array" aca="1" ref="C80" ca="1">RANK_AVG(K40,K$25:K$42,1)</f>
        <v>#NAME?</v>
      </c>
      <c r="E80" t="e">
        <f t="array" aca="1" ref="E80:E81" ca="1">SortUnique(A65:A82)</f>
        <v>#NAME?</v>
      </c>
      <c r="F80" s="8" t="e">
        <f t="array" aca="1" ref="F80" ca="1">_xlfn.VAR.S(IF(($A$65:$A$82=$E80)*($B$65:$B$82=F$79),$C$65:$C$82))</f>
        <v>#NAME?</v>
      </c>
      <c r="G80" s="9" t="e">
        <f t="array" aca="1" ref="G80" ca="1">_xlfn.VAR.S(IF(($A$65:$A$82=$E80)*($B$65:$B$82=G$79),$C$65:$C$82))</f>
        <v>#NAME?</v>
      </c>
      <c r="H80" s="10" t="e">
        <f t="array" aca="1" ref="H80" ca="1">_xlfn.VAR.S(IF(($A$65:$A$82=$E80)*($B$65:$B$82=H$79),$C$65:$C$82))</f>
        <v>#NAME?</v>
      </c>
      <c r="I80" t="e">
        <f t="array" aca="1" ref="I80" ca="1">_xlfn.VAR.S(IF($A$65:$A$82=$E80,$C$65:$C$82))</f>
        <v>#NAME?</v>
      </c>
    </row>
    <row r="81" spans="1:22" x14ac:dyDescent="0.35">
      <c r="A81" s="3">
        <v>2</v>
      </c>
      <c r="B81" s="3">
        <v>3</v>
      </c>
      <c r="C81" t="e" cm="1">
        <f t="array" aca="1" ref="C81" ca="1">RANK_AVG(K41,K$25:K$42,1)</f>
        <v>#NAME?</v>
      </c>
      <c r="E81" t="e">
        <f ca="1"/>
        <v>#NAME?</v>
      </c>
      <c r="F81" s="11" t="e">
        <f t="array" aca="1" ref="F81" ca="1">_xlfn.VAR.S(IF(($A$65:$A$82=$E81)*($B$65:$B$82=F$79),$C$65:$C$82))</f>
        <v>#NAME?</v>
      </c>
      <c r="G81" s="12" t="e">
        <f t="array" aca="1" ref="G81" ca="1">_xlfn.VAR.S(IF(($A$65:$A$82=$E81)*($B$65:$B$82=G$79),$C$65:$C$82))</f>
        <v>#NAME?</v>
      </c>
      <c r="H81" s="13" t="e">
        <f t="array" aca="1" ref="H81" ca="1">_xlfn.VAR.S(IF(($A$65:$A$82=$E81)*($B$65:$B$82=H$79),$C$65:$C$82))</f>
        <v>#NAME?</v>
      </c>
      <c r="I81" t="e">
        <f t="array" aca="1" ref="I81" ca="1">_xlfn.VAR.S(IF($A$65:$A$82=$E81,$C$65:$C$82))</f>
        <v>#NAME?</v>
      </c>
    </row>
    <row r="82" spans="1:22" x14ac:dyDescent="0.35">
      <c r="A82" s="18">
        <v>2</v>
      </c>
      <c r="B82" s="18">
        <v>3</v>
      </c>
      <c r="C82" s="14" t="e" cm="1">
        <f t="array" aca="1" ref="C82" ca="1">RANK_AVG(K42,K$25:K$42,1)</f>
        <v>#NAME?</v>
      </c>
      <c r="F82" t="e">
        <f t="array" aca="1" ref="F82" ca="1">_xlfn.VAR.S(IF($B$65:$B$82=F$79,$C$65:$C$82))</f>
        <v>#NAME?</v>
      </c>
      <c r="G82" t="e">
        <f t="array" aca="1" ref="G82" ca="1">_xlfn.VAR.S(IF($B$65:$B$82=G$79,$C$65:$C$82))</f>
        <v>#NAME?</v>
      </c>
      <c r="H82" t="e">
        <f t="array" aca="1" ref="H82" ca="1">_xlfn.VAR.S(IF($B$65:$B$82=H$79,$C$65:$C$82))</f>
        <v>#NAME?</v>
      </c>
      <c r="I82" t="e">
        <f ca="1">_xlfn.VAR.S(C65:C82)</f>
        <v>#NAME?</v>
      </c>
    </row>
    <row r="84" spans="1:22" x14ac:dyDescent="0.35">
      <c r="A84" s="20" t="s">
        <v>1</v>
      </c>
      <c r="B84" s="20" t="s">
        <v>2</v>
      </c>
      <c r="C84" s="20" t="s">
        <v>30</v>
      </c>
      <c r="E84" t="s">
        <v>4</v>
      </c>
      <c r="K84" t="s">
        <v>5</v>
      </c>
      <c r="S84" t="s">
        <v>6</v>
      </c>
    </row>
    <row r="85" spans="1:22" x14ac:dyDescent="0.35">
      <c r="A85" s="3">
        <f>1</f>
        <v>1</v>
      </c>
      <c r="B85" s="3">
        <v>1</v>
      </c>
      <c r="C85" s="3" t="e" cm="1">
        <f t="array" aca="1" ref="C85" ca="1">RANK_AVG(L25,L$25:L$42,1)</f>
        <v>#NAME?</v>
      </c>
    </row>
    <row r="86" spans="1:22" ht="15" thickBot="1" x14ac:dyDescent="0.4">
      <c r="A86" s="3">
        <v>1</v>
      </c>
      <c r="B86" s="3">
        <v>1</v>
      </c>
      <c r="C86" s="3" t="e" cm="1">
        <f t="array" aca="1" ref="C86" ca="1">RANK_AVG(L26,L$25:L$42,1)</f>
        <v>#NAME?</v>
      </c>
      <c r="E86" t="s">
        <v>7</v>
      </c>
      <c r="F86" t="str">
        <f ca="1">IF(COUNTIF(F88:H89,F88)=COUNT(F88:H89),"balanced","unbalanced")</f>
        <v>balanced</v>
      </c>
      <c r="K86" t="s">
        <v>8</v>
      </c>
      <c r="O86" s="3" t="s">
        <v>9</v>
      </c>
      <c r="P86" s="3">
        <v>0.05</v>
      </c>
      <c r="S86" s="4" t="e">
        <f t="array" aca="1" ref="S86:V92" ca="1">StdAnova2(A85:C102)</f>
        <v>#NAME?</v>
      </c>
      <c r="T86" s="4" t="e">
        <f ca="1"/>
        <v>#NAME?</v>
      </c>
      <c r="U86" s="4" t="e">
        <f ca="1"/>
        <v>#NAME?</v>
      </c>
      <c r="V86" s="4" t="e">
        <f ca="1"/>
        <v>#NAME?</v>
      </c>
    </row>
    <row r="87" spans="1:22" ht="15" thickTop="1" x14ac:dyDescent="0.35">
      <c r="A87" s="3">
        <v>1</v>
      </c>
      <c r="B87" s="3">
        <v>1</v>
      </c>
      <c r="C87" s="3" t="e" cm="1">
        <f t="array" aca="1" ref="C87" ca="1">RANK_AVG(L27,L$25:L$42,1)</f>
        <v>#NAME?</v>
      </c>
      <c r="F87" t="e">
        <f t="array" aca="1" ref="F87:H87" ca="1">TRANSPOSE(SortUnique(B85:B102))</f>
        <v>#NAME?</v>
      </c>
      <c r="G87" t="e">
        <f ca="1"/>
        <v>#NAME?</v>
      </c>
      <c r="H87" t="e">
        <f ca="1"/>
        <v>#NAME?</v>
      </c>
      <c r="K87" s="7"/>
      <c r="L87" s="7" t="s">
        <v>10</v>
      </c>
      <c r="M87" s="7" t="s">
        <v>11</v>
      </c>
      <c r="N87" s="7" t="s">
        <v>12</v>
      </c>
      <c r="O87" s="7" t="s">
        <v>13</v>
      </c>
      <c r="P87" s="7" t="s">
        <v>14</v>
      </c>
      <c r="Q87" s="7" t="s">
        <v>15</v>
      </c>
      <c r="S87" s="4" t="e">
        <f ca="1"/>
        <v>#NAME?</v>
      </c>
      <c r="T87" s="4" t="e">
        <f ca="1"/>
        <v>#NAME?</v>
      </c>
      <c r="U87" s="4" t="e">
        <f ca="1"/>
        <v>#NAME?</v>
      </c>
      <c r="V87" s="4" t="e">
        <f ca="1"/>
        <v>#NAME?</v>
      </c>
    </row>
    <row r="88" spans="1:22" x14ac:dyDescent="0.35">
      <c r="A88" s="3">
        <v>1</v>
      </c>
      <c r="B88" s="3">
        <v>2</v>
      </c>
      <c r="C88" s="3" t="e" cm="1">
        <f t="array" aca="1" ref="C88" ca="1">RANK_AVG(L28,L$25:L$42,1)</f>
        <v>#NAME?</v>
      </c>
      <c r="E88" t="e">
        <f t="array" aca="1" ref="E88:E89" ca="1">SortUnique(A85:A102)</f>
        <v>#NAME?</v>
      </c>
      <c r="F88" s="8">
        <f t="array" aca="1" ref="F88" ca="1">COUNTIFS($A$85:$A$102,$E88,$B$85:$B$102,F$87)</f>
        <v>0</v>
      </c>
      <c r="G88" s="9">
        <f t="array" aca="1" ref="G88" ca="1">COUNTIFS($A$85:$A$102,$E88,$B$85:$B$102,G$87)</f>
        <v>0</v>
      </c>
      <c r="H88" s="10">
        <f t="array" aca="1" ref="H88" ca="1">COUNTIFS($A$85:$A$102,$E88,$B$85:$B$102,H$87)</f>
        <v>0</v>
      </c>
      <c r="I88">
        <f t="array" aca="1" ref="I88" ca="1">SUM(F88:H88)</f>
        <v>0</v>
      </c>
      <c r="K88" t="s">
        <v>16</v>
      </c>
      <c r="L88" t="e">
        <f ca="1">DEVSQ(I94:I95)*I88</f>
        <v>#DIV/0!</v>
      </c>
      <c r="M88">
        <f ca="1">COUNT(I94:I95)-1</f>
        <v>-1</v>
      </c>
      <c r="N88" t="e">
        <f ca="1">L88/M88</f>
        <v>#DIV/0!</v>
      </c>
      <c r="O88" t="e">
        <f ca="1">N88/N91</f>
        <v>#DIV/0!</v>
      </c>
      <c r="P88" t="e">
        <f ca="1">_xlfn.F.DIST.RT(O88,M88,M91)</f>
        <v>#DIV/0!</v>
      </c>
      <c r="Q88" s="31" t="e">
        <f ca="1">L88/(L88+L$91)</f>
        <v>#DIV/0!</v>
      </c>
      <c r="S88" s="5" t="e">
        <f ca="1"/>
        <v>#NAME?</v>
      </c>
      <c r="T88" s="5" t="e">
        <f ca="1"/>
        <v>#NAME?</v>
      </c>
      <c r="U88" s="5" t="e">
        <f ca="1"/>
        <v>#NAME?</v>
      </c>
      <c r="V88" s="5" t="e">
        <f ca="1"/>
        <v>#NAME?</v>
      </c>
    </row>
    <row r="89" spans="1:22" x14ac:dyDescent="0.35">
      <c r="A89" s="3">
        <v>1</v>
      </c>
      <c r="B89" s="3">
        <v>2</v>
      </c>
      <c r="C89" s="3" t="e" cm="1">
        <f t="array" aca="1" ref="C89" ca="1">RANK_AVG(L29,L$25:L$42,1)</f>
        <v>#NAME?</v>
      </c>
      <c r="E89" t="e">
        <f ca="1"/>
        <v>#NAME?</v>
      </c>
      <c r="F89" s="11">
        <f t="array" aca="1" ref="F89" ca="1">COUNTIFS($A$85:$A$102,$E89,$B$85:$B$102,F$87)</f>
        <v>0</v>
      </c>
      <c r="G89" s="12">
        <f t="array" aca="1" ref="G89" ca="1">COUNTIFS($A$85:$A$102,$E89,$B$85:$B$102,G$87)</f>
        <v>0</v>
      </c>
      <c r="H89" s="13">
        <f t="array" aca="1" ref="H89" ca="1">COUNTIFS($A$85:$A$102,$E89,$B$85:$B$102,H$87)</f>
        <v>0</v>
      </c>
      <c r="I89">
        <f t="array" aca="1" ref="I89" ca="1">SUM(F89:H89)</f>
        <v>0</v>
      </c>
      <c r="K89" t="s">
        <v>17</v>
      </c>
      <c r="L89" t="e">
        <f ca="1">DEVSQ(F96:H96)*F90</f>
        <v>#DIV/0!</v>
      </c>
      <c r="M89">
        <f ca="1">COUNT(F96:H96)-1</f>
        <v>-1</v>
      </c>
      <c r="N89" t="e">
        <f ca="1">L89/M89</f>
        <v>#DIV/0!</v>
      </c>
      <c r="O89" t="e">
        <f ca="1">N89/N91</f>
        <v>#DIV/0!</v>
      </c>
      <c r="P89" t="e">
        <f ca="1">_xlfn.F.DIST.RT(O89,M89,M91)</f>
        <v>#DIV/0!</v>
      </c>
      <c r="Q89" s="31" t="e">
        <f ca="1">L89/(L89+L$91)</f>
        <v>#DIV/0!</v>
      </c>
      <c r="S89" s="6" t="e">
        <f ca="1"/>
        <v>#NAME?</v>
      </c>
      <c r="T89" s="6" t="e">
        <f ca="1"/>
        <v>#NAME?</v>
      </c>
      <c r="U89" s="6" t="e">
        <f ca="1"/>
        <v>#NAME?</v>
      </c>
      <c r="V89" s="6" t="e">
        <f ca="1"/>
        <v>#NAME?</v>
      </c>
    </row>
    <row r="90" spans="1:22" x14ac:dyDescent="0.35">
      <c r="A90" s="3">
        <v>1</v>
      </c>
      <c r="B90" s="3">
        <v>2</v>
      </c>
      <c r="C90" s="3" t="e" cm="1">
        <f t="array" aca="1" ref="C90" ca="1">RANK_AVG(L30,L$25:L$42,1)</f>
        <v>#NAME?</v>
      </c>
      <c r="F90">
        <f t="array" aca="1" ref="F90" ca="1">SUM(F88:F89)</f>
        <v>0</v>
      </c>
      <c r="G90">
        <f t="array" aca="1" ref="G90" ca="1">SUM(G88:G89)</f>
        <v>0</v>
      </c>
      <c r="H90">
        <f t="array" aca="1" ref="H90" ca="1">SUM(H88:H89)</f>
        <v>0</v>
      </c>
      <c r="I90">
        <f t="array" aca="1" ref="I90" ca="1">SUM(I88:I89)</f>
        <v>0</v>
      </c>
      <c r="K90" s="22" t="s">
        <v>18</v>
      </c>
      <c r="L90" s="22" t="e">
        <f ca="1">L92-L88-L89-L91</f>
        <v>#NAME?</v>
      </c>
      <c r="M90" s="22">
        <f ca="1">M89*M88</f>
        <v>1</v>
      </c>
      <c r="N90" s="22" t="e">
        <f ca="1">L90/M90</f>
        <v>#NAME?</v>
      </c>
      <c r="O90" s="22" t="e">
        <f ca="1">N90/N91</f>
        <v>#NAME?</v>
      </c>
      <c r="P90" s="22" t="e">
        <f ca="1">_xlfn.F.DIST.RT(O90,M90,M91)</f>
        <v>#NAME?</v>
      </c>
      <c r="Q90" s="32" t="e">
        <f ca="1">L90/(L90+L$91)</f>
        <v>#NAME?</v>
      </c>
      <c r="S90" s="4" t="e">
        <f ca="1"/>
        <v>#NAME?</v>
      </c>
      <c r="T90" s="4" t="e">
        <f ca="1"/>
        <v>#NAME?</v>
      </c>
      <c r="U90" s="4" t="e">
        <f ca="1"/>
        <v>#NAME?</v>
      </c>
      <c r="V90" s="4" t="e">
        <f ca="1"/>
        <v>#NAME?</v>
      </c>
    </row>
    <row r="91" spans="1:22" x14ac:dyDescent="0.35">
      <c r="A91" s="3">
        <v>1</v>
      </c>
      <c r="B91" s="3">
        <v>3</v>
      </c>
      <c r="C91" s="3" t="e" cm="1">
        <f t="array" aca="1" ref="C91" ca="1">RANK_AVG(L31,L$25:L$42,1)</f>
        <v>#NAME?</v>
      </c>
      <c r="K91" t="s">
        <v>19</v>
      </c>
      <c r="L91" t="e">
        <f ca="1">SUM(F100:H101)*(F88-1)</f>
        <v>#NAME?</v>
      </c>
      <c r="M91">
        <f ca="1">M92-M88-M89-M90</f>
        <v>0</v>
      </c>
      <c r="N91" t="e">
        <f ca="1">L91/M91</f>
        <v>#NAME?</v>
      </c>
      <c r="S91" s="5" t="e">
        <f ca="1"/>
        <v>#NAME?</v>
      </c>
      <c r="T91" s="5" t="e">
        <f ca="1"/>
        <v>#NAME?</v>
      </c>
      <c r="U91" s="5" t="e">
        <f ca="1"/>
        <v>#NAME?</v>
      </c>
      <c r="V91" s="5" t="e">
        <f ca="1"/>
        <v>#NAME?</v>
      </c>
    </row>
    <row r="92" spans="1:22" x14ac:dyDescent="0.35">
      <c r="A92" s="3">
        <v>1</v>
      </c>
      <c r="B92" s="3">
        <v>3</v>
      </c>
      <c r="C92" s="3" t="e" cm="1">
        <f t="array" aca="1" ref="C92" ca="1">RANK_AVG(L32,L$25:L$42,1)</f>
        <v>#NAME?</v>
      </c>
      <c r="E92" t="s">
        <v>20</v>
      </c>
      <c r="K92" s="14" t="s">
        <v>21</v>
      </c>
      <c r="L92" s="14" t="e">
        <f ca="1">N92*M92</f>
        <v>#NAME?</v>
      </c>
      <c r="M92" s="14">
        <f ca="1">I90-1</f>
        <v>-1</v>
      </c>
      <c r="N92" s="14" t="e">
        <f ca="1">I102</f>
        <v>#NAME?</v>
      </c>
      <c r="O92" s="14"/>
      <c r="P92" s="14"/>
      <c r="Q92" s="14"/>
      <c r="S92" s="6" t="e">
        <f ca="1"/>
        <v>#NAME?</v>
      </c>
      <c r="T92" s="6" t="e">
        <f ca="1"/>
        <v>#NAME?</v>
      </c>
      <c r="U92" s="6" t="e">
        <f ca="1"/>
        <v>#NAME?</v>
      </c>
      <c r="V92" s="6" t="e">
        <f ca="1"/>
        <v>#NAME?</v>
      </c>
    </row>
    <row r="93" spans="1:22" x14ac:dyDescent="0.35">
      <c r="A93" s="3">
        <v>1</v>
      </c>
      <c r="B93" s="3">
        <v>3</v>
      </c>
      <c r="C93" s="3" t="e" cm="1">
        <f t="array" aca="1" ref="C93" ca="1">RANK_AVG(L33,L$25:L$42,1)</f>
        <v>#NAME?</v>
      </c>
      <c r="F93" t="e">
        <f t="array" aca="1" ref="F93:H93" ca="1">TRANSPOSE(SortUnique(B85:B102))</f>
        <v>#NAME?</v>
      </c>
      <c r="G93" t="e">
        <f ca="1"/>
        <v>#NAME?</v>
      </c>
      <c r="H93" t="e">
        <f ca="1"/>
        <v>#NAME?</v>
      </c>
    </row>
    <row r="94" spans="1:22" x14ac:dyDescent="0.35">
      <c r="A94" s="3">
        <v>2</v>
      </c>
      <c r="B94" s="3">
        <v>1</v>
      </c>
      <c r="C94" s="3" t="e" cm="1">
        <f t="array" aca="1" ref="C94" ca="1">RANK_AVG(L34,L$25:L$42,1)</f>
        <v>#NAME?</v>
      </c>
      <c r="E94" t="e">
        <f t="array" aca="1" ref="E94:E95" ca="1">SortUnique(A85:A102)</f>
        <v>#NAME?</v>
      </c>
      <c r="F94" s="8" t="e">
        <f t="array" aca="1" ref="F94" ca="1">AVERAGEIFS($C$85:$C$102,$A$85:$A$102,$E94,$B$85:$B$102,F$93)</f>
        <v>#DIV/0!</v>
      </c>
      <c r="G94" s="9" t="e">
        <f t="array" aca="1" ref="G94" ca="1">AVERAGEIFS($C$85:$C$102,$A$85:$A$102,$E94,$B$85:$B$102,G$93)</f>
        <v>#DIV/0!</v>
      </c>
      <c r="H94" s="10" t="e">
        <f t="array" aca="1" ref="H94" ca="1">AVERAGEIFS($C$85:$C$102,$A$85:$A$102,$E94,$B$85:$B$102,H$93)</f>
        <v>#DIV/0!</v>
      </c>
      <c r="I94" t="e">
        <f t="array" aca="1" ref="I94" ca="1">AVERAGE(F94:H94)</f>
        <v>#DIV/0!</v>
      </c>
    </row>
    <row r="95" spans="1:22" x14ac:dyDescent="0.35">
      <c r="A95" s="3">
        <v>2</v>
      </c>
      <c r="B95" s="3">
        <v>1</v>
      </c>
      <c r="C95" s="3" t="e" cm="1">
        <f t="array" aca="1" ref="C95" ca="1">RANK_AVG(L35,L$25:L$42,1)</f>
        <v>#NAME?</v>
      </c>
      <c r="E95" t="e">
        <f ca="1"/>
        <v>#NAME?</v>
      </c>
      <c r="F95" s="11" t="e">
        <f t="array" aca="1" ref="F95" ca="1">AVERAGEIFS($C$85:$C$102,$A$85:$A$102,$E95,$B$85:$B$102,F$93)</f>
        <v>#DIV/0!</v>
      </c>
      <c r="G95" s="12" t="e">
        <f t="array" aca="1" ref="G95" ca="1">AVERAGEIFS($C$85:$C$102,$A$85:$A$102,$E95,$B$85:$B$102,G$93)</f>
        <v>#DIV/0!</v>
      </c>
      <c r="H95" s="13" t="e">
        <f t="array" aca="1" ref="H95" ca="1">AVERAGEIFS($C$85:$C$102,$A$85:$A$102,$E95,$B$85:$B$102,H$93)</f>
        <v>#DIV/0!</v>
      </c>
      <c r="I95" t="e">
        <f t="array" aca="1" ref="I95" ca="1">AVERAGE(F95:H95)</f>
        <v>#DIV/0!</v>
      </c>
    </row>
    <row r="96" spans="1:22" x14ac:dyDescent="0.35">
      <c r="A96" s="3">
        <v>2</v>
      </c>
      <c r="B96" s="3">
        <v>1</v>
      </c>
      <c r="C96" s="3" t="e" cm="1">
        <f t="array" aca="1" ref="C96" ca="1">RANK_AVG(L36,L$25:L$42,1)</f>
        <v>#NAME?</v>
      </c>
      <c r="F96" t="e">
        <f t="array" aca="1" ref="F96" ca="1">AVERAGE(F94:F95)</f>
        <v>#DIV/0!</v>
      </c>
      <c r="G96" t="e">
        <f t="array" aca="1" ref="G96" ca="1">AVERAGE(G94:G95)</f>
        <v>#DIV/0!</v>
      </c>
      <c r="H96" t="e">
        <f t="array" aca="1" ref="H96" ca="1">AVERAGE(H94:H95)</f>
        <v>#DIV/0!</v>
      </c>
      <c r="I96" t="e">
        <f t="array" aca="1" ref="I96" ca="1">AVERAGE(I94:I95)</f>
        <v>#DIV/0!</v>
      </c>
    </row>
    <row r="97" spans="1:18" x14ac:dyDescent="0.35">
      <c r="A97" s="3">
        <v>2</v>
      </c>
      <c r="B97" s="3">
        <v>2</v>
      </c>
      <c r="C97" s="3" t="e" cm="1">
        <f t="array" aca="1" ref="C97" ca="1">RANK_AVG(L37,L$25:L$42,1)</f>
        <v>#NAME?</v>
      </c>
    </row>
    <row r="98" spans="1:18" x14ac:dyDescent="0.35">
      <c r="A98" s="3">
        <v>2</v>
      </c>
      <c r="B98" s="3">
        <v>2</v>
      </c>
      <c r="C98" s="3" t="e" cm="1">
        <f t="array" aca="1" ref="C98" ca="1">RANK_AVG(L38,L$25:L$42,1)</f>
        <v>#NAME?</v>
      </c>
      <c r="E98" t="s">
        <v>22</v>
      </c>
    </row>
    <row r="99" spans="1:18" x14ac:dyDescent="0.35">
      <c r="A99" s="3">
        <v>2</v>
      </c>
      <c r="B99" s="3">
        <v>2</v>
      </c>
      <c r="C99" s="3" t="e" cm="1">
        <f t="array" aca="1" ref="C99" ca="1">RANK_AVG(L39,L$25:L$42,1)</f>
        <v>#NAME?</v>
      </c>
      <c r="F99" t="e">
        <f t="array" aca="1" ref="F99:H99" ca="1">TRANSPOSE(SortUnique(B85:B102))</f>
        <v>#NAME?</v>
      </c>
      <c r="G99" t="e">
        <f ca="1"/>
        <v>#NAME?</v>
      </c>
      <c r="H99" t="e">
        <f ca="1"/>
        <v>#NAME?</v>
      </c>
    </row>
    <row r="100" spans="1:18" x14ac:dyDescent="0.35">
      <c r="A100" s="3">
        <v>2</v>
      </c>
      <c r="B100" s="3">
        <v>3</v>
      </c>
      <c r="C100" s="3" t="e" cm="1">
        <f t="array" aca="1" ref="C100" ca="1">RANK_AVG(L40,L$25:L$42,1)</f>
        <v>#NAME?</v>
      </c>
      <c r="E100" t="e">
        <f t="array" aca="1" ref="E100:E101" ca="1">SortUnique(A85:A102)</f>
        <v>#NAME?</v>
      </c>
      <c r="F100" s="8" t="e">
        <f t="array" aca="1" ref="F100" ca="1">_xlfn.VAR.S(IF(($A$85:$A$102=$E100)*($B$85:$B$102=F$99),$C$85:$C$102))</f>
        <v>#NAME?</v>
      </c>
      <c r="G100" s="9" t="e">
        <f t="array" aca="1" ref="G100" ca="1">_xlfn.VAR.S(IF(($A$85:$A$102=$E100)*($B$85:$B$102=G$99),$C$85:$C$102))</f>
        <v>#NAME?</v>
      </c>
      <c r="H100" s="10" t="e">
        <f t="array" aca="1" ref="H100" ca="1">_xlfn.VAR.S(IF(($A$85:$A$102=$E100)*($B$85:$B$102=H$99),$C$85:$C$102))</f>
        <v>#NAME?</v>
      </c>
      <c r="I100" t="e">
        <f t="array" aca="1" ref="I100" ca="1">_xlfn.VAR.S(IF($A$85:$A$102=$E100,$C$85:$C$102))</f>
        <v>#NAME?</v>
      </c>
    </row>
    <row r="101" spans="1:18" x14ac:dyDescent="0.35">
      <c r="A101" s="3">
        <v>2</v>
      </c>
      <c r="B101" s="3">
        <v>3</v>
      </c>
      <c r="C101" s="3" t="e" cm="1">
        <f t="array" aca="1" ref="C101" ca="1">RANK_AVG(L41,L$25:L$42,1)</f>
        <v>#NAME?</v>
      </c>
      <c r="E101" t="e">
        <f ca="1"/>
        <v>#NAME?</v>
      </c>
      <c r="F101" s="11" t="e">
        <f t="array" aca="1" ref="F101" ca="1">_xlfn.VAR.S(IF(($A$85:$A$102=$E101)*($B$85:$B$102=F$99),$C$85:$C$102))</f>
        <v>#NAME?</v>
      </c>
      <c r="G101" s="12" t="e">
        <f t="array" aca="1" ref="G101" ca="1">_xlfn.VAR.S(IF(($A$85:$A$102=$E101)*($B$85:$B$102=G$99),$C$85:$C$102))</f>
        <v>#NAME?</v>
      </c>
      <c r="H101" s="13" t="e">
        <f t="array" aca="1" ref="H101" ca="1">_xlfn.VAR.S(IF(($A$85:$A$102=$E101)*($B$85:$B$102=H$99),$C$85:$C$102))</f>
        <v>#NAME?</v>
      </c>
      <c r="I101" t="e">
        <f t="array" aca="1" ref="I101" ca="1">_xlfn.VAR.S(IF($A$85:$A$102=$E101,$C$85:$C$102))</f>
        <v>#NAME?</v>
      </c>
    </row>
    <row r="102" spans="1:18" x14ac:dyDescent="0.35">
      <c r="A102" s="18">
        <v>2</v>
      </c>
      <c r="B102" s="18">
        <v>3</v>
      </c>
      <c r="C102" s="18" t="e" cm="1">
        <f t="array" aca="1" ref="C102" ca="1">RANK_AVG(L42,L$25:L$42,1)</f>
        <v>#NAME?</v>
      </c>
      <c r="F102" t="e">
        <f t="array" aca="1" ref="F102" ca="1">_xlfn.VAR.S(IF($B$85:$B$102=F$99,$C$85:$C$102))</f>
        <v>#NAME?</v>
      </c>
      <c r="G102" t="e">
        <f t="array" aca="1" ref="G102" ca="1">_xlfn.VAR.S(IF($B$85:$B$102=G$99,$C$85:$C$102))</f>
        <v>#NAME?</v>
      </c>
      <c r="H102" t="e">
        <f t="array" aca="1" ref="H102" ca="1">_xlfn.VAR.S(IF($B$85:$B$102=H$99,$C$85:$C$102))</f>
        <v>#NAME?</v>
      </c>
      <c r="I102" t="e">
        <f ca="1">_xlfn.VAR.S(C85:C102)</f>
        <v>#NAME?</v>
      </c>
    </row>
    <row r="104" spans="1:18" x14ac:dyDescent="0.35">
      <c r="K104" t="s">
        <v>31</v>
      </c>
    </row>
    <row r="106" spans="1:18" ht="15" thickBot="1" x14ac:dyDescent="0.4">
      <c r="K106" t="s">
        <v>8</v>
      </c>
      <c r="P106" s="3" t="s">
        <v>9</v>
      </c>
      <c r="Q106" s="3">
        <v>0.05</v>
      </c>
    </row>
    <row r="107" spans="1:18" ht="15" thickTop="1" x14ac:dyDescent="0.35">
      <c r="K107" s="7"/>
      <c r="L107" s="7" t="s">
        <v>10</v>
      </c>
      <c r="M107" s="7" t="s">
        <v>32</v>
      </c>
      <c r="N107" s="7" t="s">
        <v>33</v>
      </c>
      <c r="O107" s="7" t="s">
        <v>12</v>
      </c>
      <c r="P107" s="7" t="s">
        <v>13</v>
      </c>
      <c r="Q107" s="7" t="s">
        <v>14</v>
      </c>
      <c r="R107" s="7" t="s">
        <v>15</v>
      </c>
    </row>
    <row r="108" spans="1:18" x14ac:dyDescent="0.35">
      <c r="K108" t="s">
        <v>16</v>
      </c>
      <c r="L108" t="e">
        <f ca="1">L48</f>
        <v>#DIV/0!</v>
      </c>
      <c r="M108">
        <f ca="1">M48</f>
        <v>-1</v>
      </c>
      <c r="N108">
        <f ca="1">M91</f>
        <v>0</v>
      </c>
      <c r="O108" t="e">
        <f ca="1">N48</f>
        <v>#DIV/0!</v>
      </c>
      <c r="P108" t="e">
        <f ca="1">O48</f>
        <v>#DIV/0!</v>
      </c>
      <c r="Q108" t="e">
        <f ca="1">P48</f>
        <v>#DIV/0!</v>
      </c>
      <c r="R108" t="e">
        <f ca="1">Q48</f>
        <v>#DIV/0!</v>
      </c>
    </row>
    <row r="109" spans="1:18" x14ac:dyDescent="0.35">
      <c r="K109" t="s">
        <v>17</v>
      </c>
      <c r="L109" t="e">
        <f ca="1">L69</f>
        <v>#DIV/0!</v>
      </c>
      <c r="M109">
        <f ca="1">M69</f>
        <v>-1</v>
      </c>
      <c r="N109">
        <f ca="1">N108</f>
        <v>0</v>
      </c>
      <c r="O109" t="e">
        <f ca="1">N69</f>
        <v>#DIV/0!</v>
      </c>
      <c r="P109" t="e">
        <f ca="1">O69</f>
        <v>#DIV/0!</v>
      </c>
      <c r="Q109" t="e">
        <f ca="1">P69</f>
        <v>#DIV/0!</v>
      </c>
      <c r="R109" t="e">
        <f ca="1">Q69</f>
        <v>#DIV/0!</v>
      </c>
    </row>
    <row r="110" spans="1:18" x14ac:dyDescent="0.35">
      <c r="K110" s="33" t="s">
        <v>18</v>
      </c>
      <c r="L110" s="33" t="e">
        <f ca="1">L90</f>
        <v>#NAME?</v>
      </c>
      <c r="M110" s="33">
        <f ca="1">M90</f>
        <v>1</v>
      </c>
      <c r="N110" s="33">
        <f ca="1">N109</f>
        <v>0</v>
      </c>
      <c r="O110" s="33" t="e">
        <f ca="1">N90</f>
        <v>#NAME?</v>
      </c>
      <c r="P110" s="33" t="e">
        <f ca="1">O90</f>
        <v>#NAME?</v>
      </c>
      <c r="Q110" s="33" t="e">
        <f ca="1">P90</f>
        <v>#NAME?</v>
      </c>
      <c r="R110" s="33" t="e">
        <f ca="1">Q90</f>
        <v>#NAME?</v>
      </c>
    </row>
  </sheetData>
  <mergeCells count="3">
    <mergeCell ref="A23:C23"/>
    <mergeCell ref="E23:H23"/>
    <mergeCell ref="J23:L2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ART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2025-02-04T19:42:24Z</dcterms:created>
  <dcterms:modified xsi:type="dcterms:W3CDTF">2025-02-04T19:44:42Z</dcterms:modified>
</cp:coreProperties>
</file>