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DB46F636-2B1E-4B8D-AF81-56859D5272E2}" xr6:coauthVersionLast="47" xr6:coauthVersionMax="47" xr10:uidLastSave="{00000000-0000-0000-0000-000000000000}"/>
  <bookViews>
    <workbookView xWindow="-110" yWindow="-110" windowWidth="19420" windowHeight="10300" xr2:uid="{A6456D43-0F35-4466-B59E-80A71FE6DB84}"/>
  </bookViews>
  <sheets>
    <sheet name="Title" sheetId="2" r:id="rId1"/>
    <sheet name="Corr Power" sheetId="1" r:id="rId2"/>
  </sheet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D26" i="1"/>
  <c r="O18" i="1"/>
  <c r="M18" i="1"/>
  <c r="G18" i="1"/>
  <c r="E18" i="1"/>
  <c r="O5" i="1"/>
  <c r="M5" i="1"/>
  <c r="G5" i="1"/>
  <c r="E5" i="1"/>
  <c r="J25" i="1"/>
  <c r="B25" i="1"/>
  <c r="J24" i="1"/>
  <c r="J26" i="1" s="1"/>
  <c r="B24" i="1"/>
  <c r="B26" i="1" s="1"/>
  <c r="J21" i="1"/>
  <c r="B21" i="1"/>
  <c r="J19" i="1"/>
  <c r="B19" i="1"/>
  <c r="J13" i="1"/>
  <c r="B13" i="1"/>
  <c r="J11" i="1"/>
  <c r="B11" i="1"/>
  <c r="J8" i="1"/>
  <c r="J12" i="1" s="1"/>
  <c r="J14" i="1" s="1"/>
  <c r="B8" i="1"/>
  <c r="B12" i="1" s="1"/>
  <c r="B14" i="1" s="1"/>
  <c r="J6" i="1"/>
  <c r="B6" i="1"/>
</calcChain>
</file>

<file path=xl/sharedStrings.xml><?xml version="1.0" encoding="utf-8"?>
<sst xmlns="http://schemas.openxmlformats.org/spreadsheetml/2006/main" count="69" uniqueCount="40">
  <si>
    <t>Power and Sample Size - Correlation</t>
  </si>
  <si>
    <t>Determining power (one-tail)</t>
  </si>
  <si>
    <t>Real Statistics functions</t>
  </si>
  <si>
    <t>Determining power (two-tail)</t>
  </si>
  <si>
    <r>
      <t xml:space="preserve">hypothetical </t>
    </r>
    <r>
      <rPr>
        <sz val="11"/>
        <color theme="1"/>
        <rFont val="Calibri"/>
        <family val="2"/>
      </rPr>
      <t>ρ</t>
    </r>
  </si>
  <si>
    <t>ρ'</t>
  </si>
  <si>
    <t>=FISHER(B5)</t>
  </si>
  <si>
    <t>=FISHER(J5)</t>
  </si>
  <si>
    <t>effect size r</t>
  </si>
  <si>
    <t>r'</t>
  </si>
  <si>
    <t>=FISHER(B7)</t>
  </si>
  <si>
    <t>=FISHER(J7)</t>
  </si>
  <si>
    <t>alpha</t>
  </si>
  <si>
    <t>sample size</t>
  </si>
  <si>
    <t>s.e.</t>
  </si>
  <si>
    <t>=1/SQRT(B10-3)</t>
  </si>
  <si>
    <t>=1/SQRT(J10-3)</t>
  </si>
  <si>
    <t>z</t>
  </si>
  <si>
    <t>=ABS(B8-B6)/B11</t>
  </si>
  <si>
    <t>=ABS(J8-J6)/J11</t>
  </si>
  <si>
    <t>z-crit</t>
  </si>
  <si>
    <t>=NORM.S.INV(1-B9)</t>
  </si>
  <si>
    <t>=NORM.S.INV(1-J9/2)</t>
  </si>
  <si>
    <t>power</t>
  </si>
  <si>
    <t>=NORM.S.DIST(B12-B13,TRUE)</t>
  </si>
  <si>
    <t>=NORM.S.DIST(J12-J13,TRUE)+NORM.S.DIST(-J12-J13,TRUE)</t>
  </si>
  <si>
    <t>Determining sample size (one-tail)</t>
  </si>
  <si>
    <t>Determining sample size (two-tail)</t>
  </si>
  <si>
    <t>=FISHER(B19)</t>
  </si>
  <si>
    <t>=FISHER(B20)</t>
  </si>
  <si>
    <t>beta</t>
  </si>
  <si>
    <t>z-crit (alpha)</t>
  </si>
  <si>
    <t>=NORM.S.INV(1-B22)</t>
  </si>
  <si>
    <t>=NORM.S.INV(1-B22/2)</t>
  </si>
  <si>
    <t>z-crit (beta)</t>
  </si>
  <si>
    <t>=NORM.S.INV(1-B23)</t>
  </si>
  <si>
    <t>Real Statistics Using Excel</t>
  </si>
  <si>
    <t>Updated</t>
  </si>
  <si>
    <t>Copyright © 2013 - 2025 Charles Zaiontz</t>
  </si>
  <si>
    <t>Power and Sample Size for Correlation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</si>
</sst>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quotePrefix="1"/>
    <xf numFmtId="0" fontId="0" fillId="0" borderId="4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BEE4-EE14-488C-8ED6-A179B76E289D}"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36</v>
      </c>
    </row>
    <row r="2" spans="1:2" x14ac:dyDescent="0.35">
      <c r="A2" t="s">
        <v>39</v>
      </c>
    </row>
    <row r="4" spans="1:2" x14ac:dyDescent="0.35">
      <c r="A4" t="s">
        <v>37</v>
      </c>
      <c r="B4" s="7">
        <v>45814</v>
      </c>
    </row>
    <row r="6" spans="1:2" x14ac:dyDescent="0.35">
      <c r="A6" s="8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D3A2-F943-4F9A-9893-9133ABCBC123}">
  <sheetPr codeName="Sheet235"/>
  <dimension ref="A1:O26"/>
  <sheetViews>
    <sheetView workbookViewId="0"/>
  </sheetViews>
  <sheetFormatPr defaultRowHeight="14.5" x14ac:dyDescent="0.35"/>
  <cols>
    <col min="1" max="1" width="19" customWidth="1"/>
    <col min="3" max="3" width="3.453125" customWidth="1"/>
    <col min="4" max="4" width="27.54296875" customWidth="1"/>
    <col min="6" max="6" width="4" customWidth="1"/>
    <col min="7" max="7" width="32.81640625" customWidth="1"/>
    <col min="9" max="9" width="19" customWidth="1"/>
    <col min="11" max="11" width="3.453125" customWidth="1"/>
    <col min="12" max="12" width="52.54296875" customWidth="1"/>
    <col min="14" max="14" width="4" customWidth="1"/>
    <col min="15" max="15" width="32.81640625" customWidth="1"/>
  </cols>
  <sheetData>
    <row r="1" spans="1:15" x14ac:dyDescent="0.35">
      <c r="A1" s="1" t="s">
        <v>0</v>
      </c>
      <c r="I1" s="1"/>
    </row>
    <row r="2" spans="1:15" x14ac:dyDescent="0.35">
      <c r="A2" s="1"/>
      <c r="I2" s="1"/>
    </row>
    <row r="3" spans="1:15" x14ac:dyDescent="0.35">
      <c r="A3" t="s">
        <v>1</v>
      </c>
      <c r="E3" t="s">
        <v>2</v>
      </c>
      <c r="I3" t="s">
        <v>3</v>
      </c>
      <c r="M3" t="s">
        <v>2</v>
      </c>
    </row>
    <row r="5" spans="1:15" x14ac:dyDescent="0.35">
      <c r="A5" t="s">
        <v>4</v>
      </c>
      <c r="B5" s="2">
        <v>0</v>
      </c>
      <c r="E5" s="3" t="e">
        <f ca="1">CORREL1_POWER(B5,B7,B10,1,B9)</f>
        <v>#NAME?</v>
      </c>
      <c r="G5" t="e">
        <f ca="1">FTEXT(E5)</f>
        <v>#NAME?</v>
      </c>
      <c r="I5" t="s">
        <v>4</v>
      </c>
      <c r="J5" s="2">
        <v>0</v>
      </c>
      <c r="M5" s="3" t="e">
        <f ca="1">CORREL1_POWER(J5,J7,J10,2,J9)</f>
        <v>#NAME?</v>
      </c>
      <c r="O5" t="e">
        <f ca="1">FTEXT(M5)</f>
        <v>#NAME?</v>
      </c>
    </row>
    <row r="6" spans="1:15" x14ac:dyDescent="0.35">
      <c r="A6" t="s">
        <v>5</v>
      </c>
      <c r="B6" s="4">
        <f>FISHER(B5)</f>
        <v>0</v>
      </c>
      <c r="D6" s="5" t="s">
        <v>6</v>
      </c>
      <c r="I6" t="s">
        <v>5</v>
      </c>
      <c r="J6" s="4">
        <f>FISHER(J5)</f>
        <v>0</v>
      </c>
      <c r="L6" s="5" t="s">
        <v>7</v>
      </c>
    </row>
    <row r="7" spans="1:15" x14ac:dyDescent="0.35">
      <c r="A7" t="s">
        <v>8</v>
      </c>
      <c r="B7" s="4">
        <v>0.35</v>
      </c>
      <c r="I7" t="s">
        <v>8</v>
      </c>
      <c r="J7" s="4">
        <v>0.35</v>
      </c>
    </row>
    <row r="8" spans="1:15" x14ac:dyDescent="0.35">
      <c r="A8" t="s">
        <v>9</v>
      </c>
      <c r="B8" s="4">
        <f>FISHER(B7)</f>
        <v>0.36544375427139619</v>
      </c>
      <c r="D8" s="5" t="s">
        <v>10</v>
      </c>
      <c r="I8" t="s">
        <v>9</v>
      </c>
      <c r="J8" s="4">
        <f>FISHER(J7)</f>
        <v>0.36544375427139619</v>
      </c>
      <c r="L8" s="5" t="s">
        <v>11</v>
      </c>
    </row>
    <row r="9" spans="1:15" x14ac:dyDescent="0.35">
      <c r="A9" t="s">
        <v>12</v>
      </c>
      <c r="B9" s="4">
        <v>0.05</v>
      </c>
      <c r="I9" t="s">
        <v>12</v>
      </c>
      <c r="J9" s="4">
        <v>0.05</v>
      </c>
    </row>
    <row r="10" spans="1:15" x14ac:dyDescent="0.35">
      <c r="A10" t="s">
        <v>13</v>
      </c>
      <c r="B10" s="4">
        <v>40</v>
      </c>
      <c r="I10" t="s">
        <v>13</v>
      </c>
      <c r="J10" s="4">
        <v>40</v>
      </c>
    </row>
    <row r="11" spans="1:15" x14ac:dyDescent="0.35">
      <c r="A11" t="s">
        <v>14</v>
      </c>
      <c r="B11" s="4">
        <f>1/SQRT(B10-3)</f>
        <v>0.16439898730535729</v>
      </c>
      <c r="D11" s="5" t="s">
        <v>15</v>
      </c>
      <c r="I11" t="s">
        <v>14</v>
      </c>
      <c r="J11" s="4">
        <f>1/SQRT(J10-3)</f>
        <v>0.16439898730535729</v>
      </c>
      <c r="L11" s="5" t="s">
        <v>16</v>
      </c>
    </row>
    <row r="12" spans="1:15" x14ac:dyDescent="0.35">
      <c r="A12" t="s">
        <v>17</v>
      </c>
      <c r="B12" s="4">
        <f>ABS(B8-B6)/B11</f>
        <v>2.2229075754135588</v>
      </c>
      <c r="D12" s="5" t="s">
        <v>18</v>
      </c>
      <c r="I12" t="s">
        <v>17</v>
      </c>
      <c r="J12" s="4">
        <f>ABS(J8-J6)/J11</f>
        <v>2.2229075754135588</v>
      </c>
      <c r="L12" s="5" t="s">
        <v>19</v>
      </c>
    </row>
    <row r="13" spans="1:15" x14ac:dyDescent="0.35">
      <c r="A13" t="s">
        <v>20</v>
      </c>
      <c r="B13" s="4">
        <f>NORMSINV(1-B9)</f>
        <v>1.6448536269514715</v>
      </c>
      <c r="D13" s="5" t="s">
        <v>21</v>
      </c>
      <c r="I13" t="s">
        <v>20</v>
      </c>
      <c r="J13" s="4">
        <f>NORMSINV(1-J9/2)</f>
        <v>1.9599639845400536</v>
      </c>
      <c r="L13" s="5" t="s">
        <v>22</v>
      </c>
    </row>
    <row r="14" spans="1:15" x14ac:dyDescent="0.35">
      <c r="A14" t="s">
        <v>23</v>
      </c>
      <c r="B14" s="6">
        <f>NORMSDIST(B12-B13)</f>
        <v>0.71838615151582808</v>
      </c>
      <c r="D14" s="5" t="s">
        <v>24</v>
      </c>
      <c r="I14" t="s">
        <v>23</v>
      </c>
      <c r="J14" s="6">
        <f>NORMSDIST(J12-J13)+NORMSDIST(-J12-J13)</f>
        <v>0.60371736378183749</v>
      </c>
      <c r="L14" s="5" t="s">
        <v>25</v>
      </c>
    </row>
    <row r="16" spans="1:15" x14ac:dyDescent="0.35">
      <c r="A16" t="s">
        <v>26</v>
      </c>
      <c r="I16" t="s">
        <v>27</v>
      </c>
    </row>
    <row r="18" spans="1:15" x14ac:dyDescent="0.35">
      <c r="A18" t="s">
        <v>4</v>
      </c>
      <c r="B18" s="2">
        <v>0</v>
      </c>
      <c r="E18" s="3" t="e">
        <f ca="1">CORREL1_SIZE(B18,B20,1-B23,1,B22)</f>
        <v>#NAME?</v>
      </c>
      <c r="G18" t="e">
        <f ca="1">FTEXT(E18)</f>
        <v>#NAME?</v>
      </c>
      <c r="I18" t="s">
        <v>4</v>
      </c>
      <c r="J18" s="2">
        <v>0</v>
      </c>
      <c r="M18" s="3" t="e">
        <f ca="1">CORREL1_SIZE(J18,J20,1-J23,2,J22)</f>
        <v>#NAME?</v>
      </c>
      <c r="O18" t="e">
        <f ca="1">FTEXT(M18)</f>
        <v>#NAME?</v>
      </c>
    </row>
    <row r="19" spans="1:15" x14ac:dyDescent="0.35">
      <c r="A19" t="s">
        <v>5</v>
      </c>
      <c r="B19" s="4">
        <f>FISHER(B18)</f>
        <v>0</v>
      </c>
      <c r="D19" s="5" t="s">
        <v>28</v>
      </c>
      <c r="I19" t="s">
        <v>5</v>
      </c>
      <c r="J19" s="4">
        <f>FISHER(J18)</f>
        <v>0</v>
      </c>
      <c r="L19" s="5" t="s">
        <v>28</v>
      </c>
    </row>
    <row r="20" spans="1:15" x14ac:dyDescent="0.35">
      <c r="A20" t="s">
        <v>8</v>
      </c>
      <c r="B20" s="4">
        <v>0.35</v>
      </c>
      <c r="I20" t="s">
        <v>8</v>
      </c>
      <c r="J20" s="4">
        <v>0.35</v>
      </c>
    </row>
    <row r="21" spans="1:15" x14ac:dyDescent="0.35">
      <c r="A21" t="s">
        <v>9</v>
      </c>
      <c r="B21" s="4">
        <f>FISHER(B20)</f>
        <v>0.36544375427139619</v>
      </c>
      <c r="D21" s="5" t="s">
        <v>29</v>
      </c>
      <c r="I21" t="s">
        <v>9</v>
      </c>
      <c r="J21" s="4">
        <f>FISHER(J20)</f>
        <v>0.36544375427139619</v>
      </c>
      <c r="L21" s="5" t="s">
        <v>29</v>
      </c>
    </row>
    <row r="22" spans="1:15" x14ac:dyDescent="0.35">
      <c r="A22" t="s">
        <v>12</v>
      </c>
      <c r="B22" s="4">
        <v>0.05</v>
      </c>
      <c r="I22" t="s">
        <v>12</v>
      </c>
      <c r="J22" s="4">
        <v>0.05</v>
      </c>
    </row>
    <row r="23" spans="1:15" x14ac:dyDescent="0.35">
      <c r="A23" t="s">
        <v>30</v>
      </c>
      <c r="B23" s="4">
        <v>0.2</v>
      </c>
      <c r="I23" t="s">
        <v>30</v>
      </c>
      <c r="J23" s="4">
        <v>0.2</v>
      </c>
    </row>
    <row r="24" spans="1:15" x14ac:dyDescent="0.35">
      <c r="A24" t="s">
        <v>31</v>
      </c>
      <c r="B24" s="4">
        <f>NORMSINV(1-B22)</f>
        <v>1.6448536269514715</v>
      </c>
      <c r="D24" s="5" t="s">
        <v>32</v>
      </c>
      <c r="I24" t="s">
        <v>31</v>
      </c>
      <c r="J24" s="4">
        <f>NORMSINV(1-J22/2)</f>
        <v>1.9599639845400536</v>
      </c>
      <c r="L24" s="5" t="s">
        <v>33</v>
      </c>
    </row>
    <row r="25" spans="1:15" x14ac:dyDescent="0.35">
      <c r="A25" t="s">
        <v>34</v>
      </c>
      <c r="B25" s="4">
        <f>NORMSINV(1-B23)</f>
        <v>0.84162123357291474</v>
      </c>
      <c r="D25" s="5" t="s">
        <v>35</v>
      </c>
      <c r="I25" t="s">
        <v>34</v>
      </c>
      <c r="J25" s="4">
        <f>NORMSINV(1-J23)</f>
        <v>0.84162123357291474</v>
      </c>
      <c r="L25" s="5" t="s">
        <v>35</v>
      </c>
    </row>
    <row r="26" spans="1:15" x14ac:dyDescent="0.35">
      <c r="A26" t="s">
        <v>13</v>
      </c>
      <c r="B26" s="6">
        <f>((B24+B25)/(B21-B19))^2+3</f>
        <v>49.294250536469711</v>
      </c>
      <c r="D26" s="5" t="e">
        <f ca="1">FTEXT(B26)</f>
        <v>#NAME?</v>
      </c>
      <c r="I26" t="s">
        <v>13</v>
      </c>
      <c r="J26" s="6">
        <f>((J24+J25)/(J21-J19))^2+3</f>
        <v>61.771474523636854</v>
      </c>
      <c r="L26" s="5" t="e">
        <f ca="1">FTEXT(J26)</f>
        <v>#NAME?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Corr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2025-06-06T19:24:02Z</dcterms:created>
  <dcterms:modified xsi:type="dcterms:W3CDTF">2025-06-06T19:27:08Z</dcterms:modified>
</cp:coreProperties>
</file>