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087DC297-79ED-41AA-A40A-C39598BDEA81}" xr6:coauthVersionLast="47" xr6:coauthVersionMax="47" xr10:uidLastSave="{00000000-0000-0000-0000-000000000000}"/>
  <bookViews>
    <workbookView xWindow="-110" yWindow="-110" windowWidth="19420" windowHeight="10300" xr2:uid="{4D2113B7-F13C-40ED-B6B1-5B99E1F74D4A}"/>
  </bookViews>
  <sheets>
    <sheet name="Title" sheetId="3" r:id="rId1"/>
    <sheet name="Hot1 Power" sheetId="1" r:id="rId2"/>
    <sheet name="Hot2 Power" sheetId="2" r:id="rId3"/>
  </sheets>
  <externalReferences>
    <externalReference r:id="rId4"/>
  </externalReferences>
  <definedNames>
    <definedName name="r_0">[1]Sheet17!$A$3:$A$264</definedName>
    <definedName name="r_1">[1]Sheet17!$B$3:$B$264</definedName>
    <definedName name="r_2">[1]Sheet17!$C$3:$C$264</definedName>
    <definedName name="r_3">[1]Sheet17!$D$3:$D$264</definedName>
    <definedName name="r_4">[1]Sheet17!$E$3:$E$264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G13" i="2"/>
  <c r="D13" i="2"/>
  <c r="B13" i="2"/>
  <c r="I12" i="2"/>
  <c r="G12" i="2"/>
  <c r="I11" i="2"/>
  <c r="D11" i="2"/>
  <c r="B11" i="2"/>
  <c r="I10" i="2"/>
  <c r="D10" i="2"/>
  <c r="B10" i="2"/>
  <c r="I9" i="2"/>
  <c r="I8" i="2"/>
  <c r="G8" i="2"/>
  <c r="D8" i="2"/>
  <c r="D7" i="2"/>
  <c r="D12" i="1"/>
  <c r="B12" i="1"/>
  <c r="I11" i="1"/>
  <c r="G11" i="1"/>
  <c r="I10" i="1"/>
  <c r="G10" i="1"/>
  <c r="D10" i="1"/>
  <c r="B10" i="1"/>
  <c r="I9" i="1"/>
  <c r="D9" i="1"/>
  <c r="B9" i="1"/>
  <c r="I8" i="1"/>
  <c r="I7" i="1"/>
  <c r="G7" i="1"/>
  <c r="G9" i="1" s="1"/>
  <c r="D7" i="1"/>
  <c r="D6" i="1"/>
  <c r="G9" i="2"/>
  <c r="G10" i="2" s="1"/>
  <c r="B8" i="2"/>
  <c r="B7" i="2"/>
  <c r="B7" i="1"/>
  <c r="B6" i="1"/>
  <c r="G8" i="1" l="1"/>
  <c r="G11" i="2"/>
</calcChain>
</file>

<file path=xl/sharedStrings.xml><?xml version="1.0" encoding="utf-8"?>
<sst xmlns="http://schemas.openxmlformats.org/spreadsheetml/2006/main" count="43" uniqueCount="18">
  <si>
    <t xml:space="preserve">Power and sample size for one sample Hotelling's T-square </t>
  </si>
  <si>
    <t>d</t>
  </si>
  <si>
    <t>n</t>
  </si>
  <si>
    <r>
      <t>1-</t>
    </r>
    <r>
      <rPr>
        <sz val="11"/>
        <color theme="1"/>
        <rFont val="Calibri"/>
        <family val="2"/>
      </rPr>
      <t>β</t>
    </r>
  </si>
  <si>
    <t>k</t>
  </si>
  <si>
    <t>dfe</t>
  </si>
  <si>
    <t>alpha</t>
  </si>
  <si>
    <t>ncp</t>
  </si>
  <si>
    <t>f-crit</t>
  </si>
  <si>
    <t>act power</t>
  </si>
  <si>
    <t xml:space="preserve">Power and sample size for two sample Hotelling's T-square </t>
  </si>
  <si>
    <t>n1</t>
  </si>
  <si>
    <t>n2</t>
  </si>
  <si>
    <t>ratio</t>
  </si>
  <si>
    <t>Real Statistics Using Excel</t>
  </si>
  <si>
    <t>Updated</t>
  </si>
  <si>
    <t>Copyright © 2013 - 2025 Charles Zaiontz</t>
  </si>
  <si>
    <t>Hotelling T-Square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</si>
</sst>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B33-F3EC-4FDE-9534-006256C255C1}"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14</v>
      </c>
    </row>
    <row r="2" spans="1:2" x14ac:dyDescent="0.35">
      <c r="A2" t="s">
        <v>17</v>
      </c>
    </row>
    <row r="4" spans="1:2" x14ac:dyDescent="0.35">
      <c r="A4" t="s">
        <v>15</v>
      </c>
      <c r="B4" s="6">
        <v>45958</v>
      </c>
    </row>
    <row r="6" spans="1:2" x14ac:dyDescent="0.35">
      <c r="A6" s="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CC85-1355-4FA8-82FB-636FC6CC878B}">
  <dimension ref="A1:I12"/>
  <sheetViews>
    <sheetView workbookViewId="0"/>
  </sheetViews>
  <sheetFormatPr defaultRowHeight="14.5" x14ac:dyDescent="0.35"/>
  <cols>
    <col min="3" max="3" width="3" customWidth="1"/>
    <col min="4" max="4" width="30" customWidth="1"/>
    <col min="6" max="6" width="10" customWidth="1"/>
    <col min="8" max="8" width="3.26953125" customWidth="1"/>
    <col min="9" max="9" width="31" customWidth="1"/>
  </cols>
  <sheetData>
    <row r="1" spans="1:9" x14ac:dyDescent="0.35">
      <c r="A1" s="1" t="s">
        <v>0</v>
      </c>
    </row>
    <row r="3" spans="1:9" x14ac:dyDescent="0.35">
      <c r="A3" t="s">
        <v>1</v>
      </c>
      <c r="B3" s="2">
        <v>0.5</v>
      </c>
      <c r="F3" t="s">
        <v>1</v>
      </c>
      <c r="G3" s="2">
        <v>0.5</v>
      </c>
    </row>
    <row r="4" spans="1:9" x14ac:dyDescent="0.35">
      <c r="A4" t="s">
        <v>2</v>
      </c>
      <c r="B4" s="3">
        <v>50</v>
      </c>
      <c r="F4" t="s">
        <v>3</v>
      </c>
      <c r="G4" s="3">
        <v>0.95</v>
      </c>
    </row>
    <row r="5" spans="1:9" x14ac:dyDescent="0.35">
      <c r="A5" t="s">
        <v>4</v>
      </c>
      <c r="B5" s="3">
        <v>3</v>
      </c>
      <c r="F5" t="s">
        <v>4</v>
      </c>
      <c r="G5" s="3">
        <v>3</v>
      </c>
    </row>
    <row r="6" spans="1:9" x14ac:dyDescent="0.35">
      <c r="A6" t="s">
        <v>5</v>
      </c>
      <c r="B6" s="3">
        <f>B4-B5</f>
        <v>47</v>
      </c>
      <c r="D6" t="e">
        <f ca="1">FTEXT(B6)</f>
        <v>#NAME?</v>
      </c>
      <c r="F6" t="s">
        <v>6</v>
      </c>
      <c r="G6" s="3">
        <v>0.05</v>
      </c>
    </row>
    <row r="7" spans="1:9" x14ac:dyDescent="0.35">
      <c r="A7" t="s">
        <v>7</v>
      </c>
      <c r="B7" s="3">
        <f>B3^2*B4</f>
        <v>12.5</v>
      </c>
      <c r="D7" t="e">
        <f ca="1">FTEXT(B7)</f>
        <v>#NAME?</v>
      </c>
      <c r="F7" t="s">
        <v>2</v>
      </c>
      <c r="G7" s="3" t="e">
        <f ca="1">Hotel1_SIZE(G3,G5,G4)</f>
        <v>#NAME?</v>
      </c>
      <c r="I7" t="e">
        <f ca="1">FTEXT(G7:G15)</f>
        <v>#NAME?</v>
      </c>
    </row>
    <row r="8" spans="1:9" x14ac:dyDescent="0.35">
      <c r="A8" t="s">
        <v>6</v>
      </c>
      <c r="B8" s="3">
        <v>0.05</v>
      </c>
      <c r="F8" t="s">
        <v>5</v>
      </c>
      <c r="G8" s="3" t="e">
        <f ca="1">G7-G5</f>
        <v>#NAME?</v>
      </c>
      <c r="I8" t="e">
        <f ca="1">FTEXT(G8:G16)</f>
        <v>#NAME?</v>
      </c>
    </row>
    <row r="9" spans="1:9" x14ac:dyDescent="0.35">
      <c r="A9" t="s">
        <v>8</v>
      </c>
      <c r="B9" s="3" t="e">
        <f ca="1">F_INV_RT(B8,B5,B6)</f>
        <v>#NAME?</v>
      </c>
      <c r="D9" t="e">
        <f ca="1">FTEXT(B9)</f>
        <v>#NAME?</v>
      </c>
      <c r="F9" t="s">
        <v>7</v>
      </c>
      <c r="G9" s="3" t="e">
        <f ca="1">G3^2*G7</f>
        <v>#NAME?</v>
      </c>
      <c r="I9" t="e">
        <f ca="1">FTEXT(G9:G17)</f>
        <v>#NAME?</v>
      </c>
    </row>
    <row r="10" spans="1:9" x14ac:dyDescent="0.35">
      <c r="A10" t="s">
        <v>3</v>
      </c>
      <c r="B10" s="4" t="e">
        <f ca="1">1 - NF_DIST(B9, B5, B6, B7,TRUE)</f>
        <v>#NAME?</v>
      </c>
      <c r="D10" t="e">
        <f ca="1">FTEXT(B10)</f>
        <v>#NAME?</v>
      </c>
      <c r="F10" t="s">
        <v>8</v>
      </c>
      <c r="G10" s="3" t="e">
        <f ca="1">F_INV_RT(G6,G5,G8)</f>
        <v>#NAME?</v>
      </c>
      <c r="I10" t="e">
        <f ca="1">FTEXT(G10:G18)</f>
        <v>#NAME?</v>
      </c>
    </row>
    <row r="11" spans="1:9" x14ac:dyDescent="0.35">
      <c r="F11" t="s">
        <v>9</v>
      </c>
      <c r="G11" s="4" t="e">
        <f ca="1">1 - NF_DIST(G10, G5, G8, G9,TRUE)</f>
        <v>#NAME?</v>
      </c>
      <c r="I11" t="e">
        <f ca="1">FTEXT(G11:G19)</f>
        <v>#NAME?</v>
      </c>
    </row>
    <row r="12" spans="1:9" x14ac:dyDescent="0.35">
      <c r="B12" s="5" t="e">
        <f ca="1">Hotel1_POWER(B3,B4,B5)</f>
        <v>#NAME?</v>
      </c>
      <c r="D12" t="e">
        <f ca="1">FTEXT(B12)</f>
        <v>#NAME?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23FBA-5A98-41C3-A10B-34BEC609CC20}">
  <dimension ref="A1:I13"/>
  <sheetViews>
    <sheetView workbookViewId="0"/>
  </sheetViews>
  <sheetFormatPr defaultRowHeight="14.5" x14ac:dyDescent="0.35"/>
  <cols>
    <col min="3" max="3" width="3.1796875" customWidth="1"/>
    <col min="4" max="4" width="30.453125" customWidth="1"/>
    <col min="5" max="5" width="9.1796875" customWidth="1"/>
    <col min="6" max="6" width="10" customWidth="1"/>
    <col min="8" max="8" width="3.1796875" customWidth="1"/>
    <col min="9" max="9" width="33.453125" customWidth="1"/>
  </cols>
  <sheetData>
    <row r="1" spans="1:9" x14ac:dyDescent="0.35">
      <c r="A1" s="1" t="s">
        <v>10</v>
      </c>
    </row>
    <row r="3" spans="1:9" x14ac:dyDescent="0.35">
      <c r="A3" t="s">
        <v>1</v>
      </c>
      <c r="B3" s="2">
        <v>0.5</v>
      </c>
      <c r="F3" t="s">
        <v>1</v>
      </c>
      <c r="G3" s="2">
        <v>0.5</v>
      </c>
    </row>
    <row r="4" spans="1:9" x14ac:dyDescent="0.35">
      <c r="A4" t="s">
        <v>11</v>
      </c>
      <c r="B4" s="3">
        <v>70</v>
      </c>
      <c r="F4" t="s">
        <v>3</v>
      </c>
      <c r="G4" s="3">
        <v>0.95</v>
      </c>
    </row>
    <row r="5" spans="1:9" x14ac:dyDescent="0.35">
      <c r="A5" t="s">
        <v>12</v>
      </c>
      <c r="B5" s="3">
        <v>50</v>
      </c>
      <c r="F5" t="s">
        <v>13</v>
      </c>
      <c r="G5" s="3">
        <v>1</v>
      </c>
    </row>
    <row r="6" spans="1:9" x14ac:dyDescent="0.35">
      <c r="A6" t="s">
        <v>4</v>
      </c>
      <c r="B6" s="3">
        <v>3</v>
      </c>
      <c r="F6" t="s">
        <v>4</v>
      </c>
      <c r="G6" s="3">
        <v>3</v>
      </c>
    </row>
    <row r="7" spans="1:9" x14ac:dyDescent="0.35">
      <c r="A7" t="s">
        <v>5</v>
      </c>
      <c r="B7" s="3">
        <f>B4+B5-B6-1</f>
        <v>116</v>
      </c>
      <c r="D7" t="e">
        <f ca="1">FTEXT(B7)</f>
        <v>#NAME?</v>
      </c>
      <c r="F7" t="s">
        <v>6</v>
      </c>
      <c r="G7" s="3">
        <v>0.05</v>
      </c>
    </row>
    <row r="8" spans="1:9" x14ac:dyDescent="0.35">
      <c r="A8" t="s">
        <v>7</v>
      </c>
      <c r="B8" s="3">
        <f>B3^2*B4*B5/(B4+B5)</f>
        <v>7.291666666666667</v>
      </c>
      <c r="D8" t="e">
        <f ca="1">FTEXT(B8)</f>
        <v>#NAME?</v>
      </c>
      <c r="F8" t="s">
        <v>11</v>
      </c>
      <c r="G8" s="3" t="e">
        <f ca="1">Hotel2_SIZE(G3,G6,G4,G7,G5)</f>
        <v>#NAME?</v>
      </c>
      <c r="I8" t="e">
        <f ca="1">FTEXT(G8)</f>
        <v>#NAME?</v>
      </c>
    </row>
    <row r="9" spans="1:9" x14ac:dyDescent="0.35">
      <c r="A9" t="s">
        <v>6</v>
      </c>
      <c r="B9" s="3">
        <v>0.05</v>
      </c>
      <c r="F9" t="s">
        <v>12</v>
      </c>
      <c r="G9" s="3" t="e">
        <f ca="1">G8*G5</f>
        <v>#NAME?</v>
      </c>
      <c r="I9" t="e">
        <f ca="1">FTEXT(G9)</f>
        <v>#NAME?</v>
      </c>
    </row>
    <row r="10" spans="1:9" x14ac:dyDescent="0.35">
      <c r="A10" t="s">
        <v>8</v>
      </c>
      <c r="B10" s="3" t="e">
        <f ca="1">F_INV_RT(B9,B6,B7)</f>
        <v>#NAME?</v>
      </c>
      <c r="D10" t="e">
        <f ca="1">FTEXT(B10)</f>
        <v>#NAME?</v>
      </c>
      <c r="F10" t="s">
        <v>5</v>
      </c>
      <c r="G10" s="3" t="e">
        <f ca="1">G8+G9-G6-1</f>
        <v>#NAME?</v>
      </c>
      <c r="I10" t="e">
        <f ca="1">FTEXT(G10)</f>
        <v>#NAME?</v>
      </c>
    </row>
    <row r="11" spans="1:9" x14ac:dyDescent="0.35">
      <c r="A11" t="s">
        <v>3</v>
      </c>
      <c r="B11" s="4" t="e">
        <f ca="1">1 - NF_DIST(B10, B6, B7, B8,TRUE)</f>
        <v>#NAME?</v>
      </c>
      <c r="D11" t="e">
        <f ca="1">FTEXT(B11)</f>
        <v>#NAME?</v>
      </c>
      <c r="F11" t="s">
        <v>7</v>
      </c>
      <c r="G11" s="3" t="e">
        <f ca="1">G3^2*G8*G9/(G8+G9)</f>
        <v>#NAME?</v>
      </c>
      <c r="I11" t="e">
        <f ca="1">FTEXT(G11)</f>
        <v>#NAME?</v>
      </c>
    </row>
    <row r="12" spans="1:9" x14ac:dyDescent="0.35">
      <c r="F12" t="s">
        <v>8</v>
      </c>
      <c r="G12" s="3" t="e">
        <f ca="1">F_INV_RT(G7,G6,G10)</f>
        <v>#NAME?</v>
      </c>
      <c r="I12" t="e">
        <f ca="1">FTEXT(G12)</f>
        <v>#NAME?</v>
      </c>
    </row>
    <row r="13" spans="1:9" x14ac:dyDescent="0.35">
      <c r="B13" s="5" t="e">
        <f ca="1">Hotel2_POWER(B3,B4,B5,B6)</f>
        <v>#NAME?</v>
      </c>
      <c r="D13" t="e">
        <f ca="1">FTEXT(B13)</f>
        <v>#NAME?</v>
      </c>
      <c r="F13" t="s">
        <v>9</v>
      </c>
      <c r="G13" s="4" t="e">
        <f ca="1">1 - NF_DIST(G12, G6, G10, G11,TRUE)</f>
        <v>#NAME?</v>
      </c>
      <c r="I13" t="e">
        <f ca="1">FTEXT(G13)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Hot1 Power</vt:lpstr>
      <vt:lpstr>Hot2 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2025-10-28T19:52:05Z</dcterms:created>
  <dcterms:modified xsi:type="dcterms:W3CDTF">2025-10-28T19:54:25Z</dcterms:modified>
</cp:coreProperties>
</file>