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C384E5D0-E906-4858-945C-55B587A97C2A}" xr6:coauthVersionLast="47" xr6:coauthVersionMax="47" xr10:uidLastSave="{00000000-0000-0000-0000-000000000000}"/>
  <bookViews>
    <workbookView xWindow="-110" yWindow="-110" windowWidth="19420" windowHeight="10300" xr2:uid="{F51E09CF-E12C-4CF2-AF02-2B5A341BB1E9}"/>
  </bookViews>
  <sheets>
    <sheet name="Title" sheetId="2" r:id="rId1"/>
    <sheet name="MA" sheetId="1" r:id="rId2"/>
  </sheets>
  <externalReferences>
    <externalReference r:id="rId3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6" i="1" l="1"/>
  <c r="H13" i="1"/>
  <c r="H12" i="1"/>
  <c r="H11" i="1"/>
  <c r="Q10" i="1"/>
  <c r="O10" i="1"/>
  <c r="H10" i="1"/>
  <c r="AF9" i="1"/>
  <c r="Q9" i="1"/>
  <c r="AF8" i="1"/>
  <c r="AF6" i="1"/>
  <c r="Q6" i="1"/>
  <c r="H6" i="1"/>
  <c r="F6" i="1"/>
  <c r="F11" i="1" s="1"/>
  <c r="AF5" i="1"/>
  <c r="Q5" i="1"/>
  <c r="H5" i="1"/>
  <c r="AF4" i="1"/>
  <c r="Q4" i="1"/>
  <c r="H4" i="1"/>
  <c r="AF3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F10" i="1"/>
  <c r="AC4" i="1" s="1"/>
  <c r="C10" i="1"/>
  <c r="J9" i="1"/>
  <c r="J10" i="1" s="1"/>
  <c r="J11" i="1" s="1"/>
  <c r="J12" i="1" s="1"/>
  <c r="J13" i="1" s="1"/>
  <c r="J14" i="1" s="1"/>
  <c r="C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C8" i="1"/>
  <c r="J7" i="1"/>
  <c r="J8" i="1" s="1"/>
  <c r="C7" i="1"/>
  <c r="A7" i="1"/>
  <c r="A8" i="1" s="1"/>
  <c r="J6" i="1"/>
  <c r="C6" i="1"/>
  <c r="A6" i="1"/>
  <c r="J5" i="1"/>
  <c r="C5" i="1"/>
  <c r="A5" i="1"/>
  <c r="C4" i="1"/>
  <c r="F4" i="1" s="1"/>
  <c r="U7" i="1" l="1"/>
  <c r="T7" i="1"/>
  <c r="F5" i="1"/>
  <c r="AC3" i="1"/>
  <c r="S7" i="1"/>
  <c r="X7" i="1" s="1"/>
  <c r="O9" i="1"/>
  <c r="L4" i="1" l="1"/>
  <c r="K5" i="1" s="1"/>
  <c r="L5" i="1" s="1"/>
  <c r="K6" i="1" s="1"/>
  <c r="L6" i="1" s="1"/>
  <c r="K7" i="1" s="1"/>
  <c r="L7" i="1" s="1"/>
  <c r="K8" i="1" s="1"/>
  <c r="L8" i="1" s="1"/>
  <c r="K9" i="1" s="1"/>
  <c r="L9" i="1" s="1"/>
  <c r="K10" i="1" s="1"/>
  <c r="L10" i="1" s="1"/>
  <c r="K11" i="1" s="1"/>
  <c r="L11" i="1" s="1"/>
  <c r="K12" i="1" s="1"/>
  <c r="L12" i="1" s="1"/>
  <c r="K13" i="1" s="1"/>
  <c r="L13" i="1" s="1"/>
  <c r="K14" i="1" s="1"/>
  <c r="L14" i="1" s="1"/>
  <c r="F13" i="1"/>
  <c r="F12" i="1"/>
  <c r="U12" i="1"/>
  <c r="V12" i="1" s="1"/>
  <c r="U11" i="1"/>
  <c r="AD3" i="1"/>
  <c r="AD5" i="1" s="1"/>
  <c r="AC5" i="1"/>
  <c r="Y7" i="1"/>
  <c r="V7" i="1"/>
  <c r="W7" i="1" s="1"/>
  <c r="T12" i="1" l="1"/>
  <c r="X12" i="1" s="1"/>
  <c r="Z7" i="1"/>
  <c r="T11" i="1"/>
  <c r="X11" i="1" s="1"/>
  <c r="W12" i="1"/>
  <c r="AC8" i="1"/>
  <c r="AC9" i="1"/>
  <c r="AD8" i="1"/>
  <c r="AD9" i="1"/>
</calcChain>
</file>

<file path=xl/sharedStrings.xml><?xml version="1.0" encoding="utf-8"?>
<sst xmlns="http://schemas.openxmlformats.org/spreadsheetml/2006/main" count="68" uniqueCount="55">
  <si>
    <t>Fitting an MA(1) process using the ACF</t>
  </si>
  <si>
    <t>sample</t>
  </si>
  <si>
    <t>pop</t>
  </si>
  <si>
    <t>sample formulas</t>
  </si>
  <si>
    <t>Residual</t>
  </si>
  <si>
    <t>Y</t>
  </si>
  <si>
    <t>concept</t>
  </si>
  <si>
    <t>value</t>
  </si>
  <si>
    <t>formula</t>
  </si>
  <si>
    <t>n</t>
  </si>
  <si>
    <r>
      <rPr>
        <sz val="11"/>
        <color theme="1"/>
        <rFont val="Calibri"/>
        <family val="2"/>
      </rPr>
      <t>θ</t>
    </r>
    <r>
      <rPr>
        <vertAlign val="subscript"/>
        <sz val="11"/>
        <color theme="1"/>
        <rFont val="Calibri"/>
        <family val="2"/>
        <scheme val="minor"/>
      </rPr>
      <t>n1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</si>
  <si>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</si>
  <si>
    <t>cell</t>
  </si>
  <si>
    <t>T Test: One Sample</t>
  </si>
  <si>
    <t>mean</t>
  </si>
  <si>
    <t>v0</t>
  </si>
  <si>
    <t>G4</t>
  </si>
  <si>
    <t>θ</t>
  </si>
  <si>
    <r>
      <t>γ</t>
    </r>
    <r>
      <rPr>
        <vertAlign val="subscript"/>
        <sz val="11"/>
        <color theme="1"/>
        <rFont val="Calibri"/>
        <family val="2"/>
      </rPr>
      <t>0</t>
    </r>
  </si>
  <si>
    <r>
      <rPr>
        <sz val="11"/>
        <color theme="1"/>
        <rFont val="Calibri"/>
        <family val="2"/>
      </rPr>
      <t>θ</t>
    </r>
    <r>
      <rPr>
        <sz val="11"/>
        <color theme="1"/>
        <rFont val="Calibri"/>
        <family val="2"/>
        <scheme val="minor"/>
      </rPr>
      <t>11</t>
    </r>
  </si>
  <si>
    <t>F5</t>
  </si>
  <si>
    <t>SUMMARY</t>
  </si>
  <si>
    <t>Alpha</t>
  </si>
  <si>
    <t>s.e.</t>
  </si>
  <si>
    <r>
      <t>ρ</t>
    </r>
    <r>
      <rPr>
        <vertAlign val="subscript"/>
        <sz val="11"/>
        <color theme="1"/>
        <rFont val="Calibri"/>
        <family val="2"/>
      </rPr>
      <t>1</t>
    </r>
  </si>
  <si>
    <t>v1</t>
  </si>
  <si>
    <t>G5</t>
  </si>
  <si>
    <t>Count</t>
  </si>
  <si>
    <t>Mean</t>
  </si>
  <si>
    <t>Std Dev</t>
  </si>
  <si>
    <t>Std Err</t>
  </si>
  <si>
    <t>t</t>
  </si>
  <si>
    <t>df</t>
  </si>
  <si>
    <t>Cohen d</t>
  </si>
  <si>
    <t>Effect r</t>
  </si>
  <si>
    <t>alpha</t>
  </si>
  <si>
    <t>lower</t>
  </si>
  <si>
    <t>γ0</t>
  </si>
  <si>
    <t>T TEST</t>
  </si>
  <si>
    <t>Hyp Mean</t>
  </si>
  <si>
    <t>upper</t>
  </si>
  <si>
    <r>
      <rPr>
        <sz val="11"/>
        <color theme="1"/>
        <rFont val="Calibri"/>
        <family val="2"/>
      </rPr>
      <t>θ</t>
    </r>
    <r>
      <rPr>
        <vertAlign val="subscript"/>
        <sz val="11"/>
        <color theme="1"/>
        <rFont val="Calibri"/>
        <family val="2"/>
        <scheme val="minor"/>
      </rPr>
      <t>1</t>
    </r>
  </si>
  <si>
    <t>γ1</t>
  </si>
  <si>
    <t xml:space="preserve"> </t>
  </si>
  <si>
    <t>p-value</t>
  </si>
  <si>
    <t>t-crit</t>
  </si>
  <si>
    <t>sig</t>
  </si>
  <si>
    <t>One Tail</t>
  </si>
  <si>
    <r>
      <t>σ</t>
    </r>
    <r>
      <rPr>
        <vertAlign val="superscript"/>
        <sz val="11"/>
        <color theme="1"/>
        <rFont val="Calibri"/>
        <family val="2"/>
        <scheme val="minor"/>
      </rPr>
      <t>2</t>
    </r>
  </si>
  <si>
    <t>Two Tail</t>
  </si>
  <si>
    <t>=NORMINV(RAND(),0,.5)</t>
  </si>
  <si>
    <t>Real Statistics Using Excel</t>
  </si>
  <si>
    <t>Updated</t>
  </si>
  <si>
    <t>Copyright © 2013 - 2026 Charles Zaiontz</t>
  </si>
  <si>
    <t>Calculating MA Coefficients using ACF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</si>
</sst>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/>
    <xf numFmtId="0" fontId="0" fillId="0" borderId="0" xfId="0" quotePrefix="1"/>
    <xf numFmtId="15" fontId="0" fillId="0" borderId="0" xfId="0" applyNumberForma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9635-D305-4739-B249-4C17D9B420D1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51</v>
      </c>
    </row>
    <row r="2" spans="1:13" x14ac:dyDescent="0.35">
      <c r="A2" t="s">
        <v>54</v>
      </c>
    </row>
    <row r="4" spans="1:13" x14ac:dyDescent="0.35">
      <c r="A4" t="s">
        <v>52</v>
      </c>
      <c r="B4" s="25">
        <v>46037</v>
      </c>
    </row>
    <row r="6" spans="1:13" x14ac:dyDescent="0.35">
      <c r="A6" s="26" t="s">
        <v>53</v>
      </c>
    </row>
    <row r="10" spans="1:13" ht="18.5" x14ac:dyDescent="0.45">
      <c r="M10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6259-C4A8-41AF-99E3-F6525D236DD2}">
  <dimension ref="A1:AF206"/>
  <sheetViews>
    <sheetView workbookViewId="0"/>
  </sheetViews>
  <sheetFormatPr defaultRowHeight="14.5" x14ac:dyDescent="0.35"/>
  <cols>
    <col min="1" max="1" width="4.7265625" customWidth="1"/>
    <col min="4" max="4" width="3.1796875" customWidth="1"/>
    <col min="7" max="7" width="3.54296875" customWidth="1"/>
    <col min="8" max="8" width="26.453125" customWidth="1"/>
    <col min="9" max="9" width="9.1796875" customWidth="1"/>
    <col min="10" max="10" width="4.54296875" style="2" customWidth="1"/>
    <col min="13" max="13" width="4.54296875" customWidth="1"/>
    <col min="16" max="16" width="3" customWidth="1"/>
    <col min="17" max="17" width="17.453125" customWidth="1"/>
    <col min="31" max="31" width="4" customWidth="1"/>
    <col min="32" max="32" width="55.453125" customWidth="1"/>
  </cols>
  <sheetData>
    <row r="1" spans="1:32" x14ac:dyDescent="0.35">
      <c r="A1" s="1" t="s">
        <v>0</v>
      </c>
    </row>
    <row r="2" spans="1:32" s="4" customFormat="1" x14ac:dyDescent="0.35">
      <c r="A2" s="3"/>
      <c r="J2" s="5"/>
      <c r="AC2" s="5" t="s">
        <v>1</v>
      </c>
      <c r="AD2" s="5" t="s">
        <v>2</v>
      </c>
      <c r="AF2" s="5" t="s">
        <v>3</v>
      </c>
    </row>
    <row r="3" spans="1:32" s="4" customFormat="1" ht="15" customHeight="1" x14ac:dyDescent="0.35">
      <c r="B3" s="6" t="s">
        <v>4</v>
      </c>
      <c r="C3" s="6" t="s">
        <v>5</v>
      </c>
      <c r="E3" s="6" t="s">
        <v>6</v>
      </c>
      <c r="F3" s="6" t="s">
        <v>7</v>
      </c>
      <c r="G3" s="6"/>
      <c r="H3" s="6" t="s">
        <v>8</v>
      </c>
      <c r="I3" s="5"/>
      <c r="J3" s="6" t="s">
        <v>9</v>
      </c>
      <c r="K3" s="7" t="s">
        <v>10</v>
      </c>
      <c r="L3" s="6" t="s">
        <v>11</v>
      </c>
      <c r="N3" s="6" t="s">
        <v>6</v>
      </c>
      <c r="O3" s="6" t="s">
        <v>12</v>
      </c>
      <c r="P3" s="6"/>
      <c r="Q3" s="6" t="s">
        <v>8</v>
      </c>
      <c r="S3" s="4" t="s">
        <v>13</v>
      </c>
      <c r="AB3" s="5" t="s">
        <v>9</v>
      </c>
      <c r="AC3" s="8">
        <f>COUNT(C4:C203)</f>
        <v>200</v>
      </c>
      <c r="AD3" s="9">
        <f>AC3</f>
        <v>200</v>
      </c>
      <c r="AF3" s="4" t="e">
        <f ca="1">FTEXT(AC3)</f>
        <v>#NAME?</v>
      </c>
    </row>
    <row r="4" spans="1:32" s="4" customFormat="1" ht="15" customHeight="1" x14ac:dyDescent="0.35">
      <c r="A4" s="4">
        <v>1</v>
      </c>
      <c r="B4" s="4">
        <v>-0.51207912635870179</v>
      </c>
      <c r="C4" s="4">
        <f>B4</f>
        <v>-0.51207912635870179</v>
      </c>
      <c r="E4" s="10" t="s">
        <v>14</v>
      </c>
      <c r="F4" s="4">
        <f>AVERAGE(C4:C203)</f>
        <v>3.2013189005273911E-2</v>
      </c>
      <c r="H4" s="4" t="e">
        <f ca="1">FTEXT(F4)</f>
        <v>#NAME?</v>
      </c>
      <c r="J4" s="5">
        <v>0</v>
      </c>
      <c r="L4" s="4">
        <f>O9</f>
        <v>0.21565115265493742</v>
      </c>
      <c r="N4" s="5" t="s">
        <v>15</v>
      </c>
      <c r="O4" s="5" t="s">
        <v>16</v>
      </c>
      <c r="P4" s="5"/>
      <c r="Q4" s="4" t="e">
        <f ca="1">FTEXT(L4)</f>
        <v>#NAME?</v>
      </c>
      <c r="AB4" s="5" t="s">
        <v>17</v>
      </c>
      <c r="AC4" s="11" t="e">
        <f ca="1">F10</f>
        <v>#NAME?</v>
      </c>
      <c r="AD4" s="12">
        <v>-0.4</v>
      </c>
      <c r="AF4" s="4" t="e">
        <f ca="1">FTEXT(AC4)</f>
        <v>#NAME?</v>
      </c>
    </row>
    <row r="5" spans="1:32" s="4" customFormat="1" ht="15" customHeight="1" thickBot="1" x14ac:dyDescent="0.4">
      <c r="A5" s="4">
        <f>A4+1</f>
        <v>2</v>
      </c>
      <c r="B5" s="4">
        <v>-0.36334374693531363</v>
      </c>
      <c r="C5" s="4">
        <f>B5-0.4*B4</f>
        <v>-0.15851209639183289</v>
      </c>
      <c r="E5" s="10" t="s">
        <v>18</v>
      </c>
      <c r="F5" s="4">
        <f>VARP(C4:C203)</f>
        <v>0.21565115265493742</v>
      </c>
      <c r="H5" s="4" t="e">
        <f ca="1">FTEXT(F5)</f>
        <v>#NAME?</v>
      </c>
      <c r="J5" s="5">
        <f>J4+1</f>
        <v>1</v>
      </c>
      <c r="K5" s="4" t="e">
        <f t="shared" ref="K5:K14" ca="1" si="0">O$10/L4</f>
        <v>#NAME?</v>
      </c>
      <c r="L5" s="4" t="e">
        <f t="shared" ref="L5:L14" ca="1" si="1">O$9-K5^2*L4</f>
        <v>#NAME?</v>
      </c>
      <c r="N5" s="5" t="s">
        <v>19</v>
      </c>
      <c r="O5" s="5" t="s">
        <v>20</v>
      </c>
      <c r="P5" s="5"/>
      <c r="Q5" s="4" t="e">
        <f ca="1">FTEXT(K5)</f>
        <v>#NAME?</v>
      </c>
      <c r="S5" s="4" t="s">
        <v>21</v>
      </c>
      <c r="V5" s="4" t="s">
        <v>22</v>
      </c>
      <c r="W5" s="4">
        <v>0.05</v>
      </c>
      <c r="AB5" s="5" t="s">
        <v>23</v>
      </c>
      <c r="AC5" s="13" t="e">
        <f ca="1">SQRT((1+AC4^2+4*AC4^4+AC4^6+AC4^8)/(AC3*(1-AC4^2)^2))</f>
        <v>#NAME?</v>
      </c>
      <c r="AD5" s="14">
        <f>(1+AD4^2+4*AD4^4+AD4^6+AD4^8)/(AD3*(1-AD4^2)^2)</f>
        <v>8.9792471655328835E-3</v>
      </c>
      <c r="AF5" s="4" t="e">
        <f ca="1">FTEXT(AC5)</f>
        <v>#NAME?</v>
      </c>
    </row>
    <row r="6" spans="1:32" s="4" customFormat="1" ht="15" customHeight="1" thickTop="1" x14ac:dyDescent="0.35">
      <c r="A6" s="4">
        <f t="shared" ref="A6:A69" si="2">A5+1</f>
        <v>3</v>
      </c>
      <c r="B6" s="4">
        <v>0.11192767204794295</v>
      </c>
      <c r="C6" s="4">
        <f t="shared" ref="C6:C69" si="3">B6-0.4*B5</f>
        <v>0.2572651708220684</v>
      </c>
      <c r="E6" s="15" t="s">
        <v>24</v>
      </c>
      <c r="F6" s="16" t="e">
        <f ca="1">ACF(C4:C203,1)</f>
        <v>#NAME?</v>
      </c>
      <c r="G6" s="16"/>
      <c r="H6" s="16" t="e">
        <f ca="1">FTEXT(F6)</f>
        <v>#NAME?</v>
      </c>
      <c r="J6" s="5">
        <f t="shared" ref="J6:J14" si="4">J5+1</f>
        <v>2</v>
      </c>
      <c r="K6" s="4" t="e">
        <f t="shared" ca="1" si="0"/>
        <v>#NAME?</v>
      </c>
      <c r="L6" s="4" t="e">
        <f t="shared" ca="1" si="1"/>
        <v>#NAME?</v>
      </c>
      <c r="N6" s="17" t="s">
        <v>25</v>
      </c>
      <c r="O6" s="17" t="s">
        <v>26</v>
      </c>
      <c r="P6" s="17"/>
      <c r="Q6" s="16" t="e">
        <f ca="1">FTEXT(L5)</f>
        <v>#NAME?</v>
      </c>
      <c r="S6" s="18" t="s">
        <v>27</v>
      </c>
      <c r="T6" s="18" t="s">
        <v>28</v>
      </c>
      <c r="U6" s="18" t="s">
        <v>29</v>
      </c>
      <c r="V6" s="18" t="s">
        <v>30</v>
      </c>
      <c r="W6" s="18" t="s">
        <v>31</v>
      </c>
      <c r="X6" s="18" t="s">
        <v>32</v>
      </c>
      <c r="Y6" s="18" t="s">
        <v>33</v>
      </c>
      <c r="Z6" s="18" t="s">
        <v>34</v>
      </c>
      <c r="AF6" s="4" t="e">
        <f ca="1">FTEXT(AC6)</f>
        <v>#NAME?</v>
      </c>
    </row>
    <row r="7" spans="1:32" s="4" customFormat="1" ht="15" customHeight="1" x14ac:dyDescent="0.35">
      <c r="A7" s="4">
        <f t="shared" si="2"/>
        <v>4</v>
      </c>
      <c r="B7" s="4">
        <v>2.6947470072676356E-2</v>
      </c>
      <c r="C7" s="4">
        <f t="shared" si="3"/>
        <v>-1.7823598746500826E-2</v>
      </c>
      <c r="J7" s="5">
        <f t="shared" si="4"/>
        <v>3</v>
      </c>
      <c r="K7" s="4" t="e">
        <f t="shared" ca="1" si="0"/>
        <v>#NAME?</v>
      </c>
      <c r="L7" s="4" t="e">
        <f t="shared" ca="1" si="1"/>
        <v>#NAME?</v>
      </c>
      <c r="S7" s="4">
        <f>COUNT(C4:C203)</f>
        <v>200</v>
      </c>
      <c r="T7" s="4">
        <f>AVERAGE(C4:C203)</f>
        <v>3.2013189005273911E-2</v>
      </c>
      <c r="U7" s="4">
        <f>STDEV(C4:C203)</f>
        <v>0.46554787808439407</v>
      </c>
      <c r="V7" s="4">
        <f>U7/SQRT(S7)</f>
        <v>3.2919206156048313E-2</v>
      </c>
      <c r="W7" s="4">
        <f>(T7-W9)/V7</f>
        <v>0.97247755166149596</v>
      </c>
      <c r="X7" s="4">
        <f>S7-1</f>
        <v>199</v>
      </c>
      <c r="Y7" s="4">
        <f>ABS(T7-W9)/U7</f>
        <v>6.8764547133153484E-2</v>
      </c>
      <c r="Z7" s="4">
        <f>SQRT(W7^2/(W7^2+X7))</f>
        <v>6.8773881656667729E-2</v>
      </c>
      <c r="AB7" s="5" t="s">
        <v>35</v>
      </c>
      <c r="AC7" s="19">
        <v>0.05</v>
      </c>
      <c r="AD7" s="19">
        <v>0.05</v>
      </c>
    </row>
    <row r="8" spans="1:32" s="4" customFormat="1" ht="15" customHeight="1" x14ac:dyDescent="0.35">
      <c r="A8" s="4">
        <f t="shared" si="2"/>
        <v>5</v>
      </c>
      <c r="B8" s="4">
        <v>-1.6753415454899445E-2</v>
      </c>
      <c r="C8" s="4">
        <f t="shared" si="3"/>
        <v>-2.7532403483969986E-2</v>
      </c>
      <c r="J8" s="5">
        <f t="shared" si="4"/>
        <v>4</v>
      </c>
      <c r="K8" s="4" t="e">
        <f t="shared" ca="1" si="0"/>
        <v>#NAME?</v>
      </c>
      <c r="L8" s="4" t="e">
        <f t="shared" ca="1" si="1"/>
        <v>#NAME?</v>
      </c>
      <c r="N8" s="6" t="s">
        <v>6</v>
      </c>
      <c r="O8" s="6" t="s">
        <v>7</v>
      </c>
      <c r="P8" s="6"/>
      <c r="Q8" s="6" t="s">
        <v>8</v>
      </c>
      <c r="S8" s="20"/>
      <c r="T8" s="20"/>
      <c r="U8" s="20"/>
      <c r="V8" s="20"/>
      <c r="W8" s="20"/>
      <c r="X8" s="20"/>
      <c r="Y8" s="20"/>
      <c r="Z8" s="20"/>
      <c r="AB8" s="5" t="s">
        <v>36</v>
      </c>
      <c r="AC8" s="21" t="e">
        <f ca="1">AC4-NORMSINV(1-AC7)*AC5</f>
        <v>#NAME?</v>
      </c>
      <c r="AD8" s="21">
        <f>AD4-NORMSINV(1-AD7)*AD5</f>
        <v>-0.41476954726752052</v>
      </c>
      <c r="AF8" s="4" t="e">
        <f ca="1">FTEXT(AC8)</f>
        <v>#NAME?</v>
      </c>
    </row>
    <row r="9" spans="1:32" s="4" customFormat="1" ht="15" customHeight="1" thickBot="1" x14ac:dyDescent="0.4">
      <c r="A9" s="4">
        <f t="shared" si="2"/>
        <v>6</v>
      </c>
      <c r="B9" s="4">
        <v>8.1914358993839212E-2</v>
      </c>
      <c r="C9" s="4">
        <f t="shared" si="3"/>
        <v>8.8615725175798993E-2</v>
      </c>
      <c r="E9" s="6" t="s">
        <v>6</v>
      </c>
      <c r="F9" s="6" t="s">
        <v>7</v>
      </c>
      <c r="G9" s="6"/>
      <c r="H9" s="6" t="s">
        <v>8</v>
      </c>
      <c r="I9" s="5"/>
      <c r="J9" s="5">
        <f t="shared" si="4"/>
        <v>5</v>
      </c>
      <c r="K9" s="4" t="e">
        <f t="shared" ca="1" si="0"/>
        <v>#NAME?</v>
      </c>
      <c r="L9" s="4" t="e">
        <f t="shared" ca="1" si="1"/>
        <v>#NAME?</v>
      </c>
      <c r="N9" s="10" t="s">
        <v>37</v>
      </c>
      <c r="O9" s="4">
        <f>VARP(C4:C203)</f>
        <v>0.21565115265493742</v>
      </c>
      <c r="Q9" s="4" t="e">
        <f ca="1">FTEXT(O9)</f>
        <v>#NAME?</v>
      </c>
      <c r="S9" s="4" t="s">
        <v>38</v>
      </c>
      <c r="V9" s="4" t="s">
        <v>39</v>
      </c>
      <c r="W9" s="4">
        <v>0</v>
      </c>
      <c r="AB9" s="5" t="s">
        <v>40</v>
      </c>
      <c r="AC9" s="22" t="e">
        <f ca="1">AC4+NORMSINV(1-AC7)*AC5</f>
        <v>#NAME?</v>
      </c>
      <c r="AD9" s="22">
        <f>AD4+NORMSINV(1-AD7)*AD5</f>
        <v>-0.38523045273247952</v>
      </c>
      <c r="AF9" s="4" t="e">
        <f ca="1">FTEXT(AC9)</f>
        <v>#NAME?</v>
      </c>
    </row>
    <row r="10" spans="1:32" s="4" customFormat="1" ht="15" customHeight="1" thickTop="1" x14ac:dyDescent="0.35">
      <c r="A10" s="4">
        <f t="shared" si="2"/>
        <v>7</v>
      </c>
      <c r="B10" s="4">
        <v>0.63820678984685353</v>
      </c>
      <c r="C10" s="4">
        <f t="shared" si="3"/>
        <v>0.60544104624931783</v>
      </c>
      <c r="E10" s="5" t="s">
        <v>41</v>
      </c>
      <c r="F10" s="4" t="e">
        <f ca="1">(1-SQRT(1-4*F6^2))/(2*F6)</f>
        <v>#NAME?</v>
      </c>
      <c r="H10" s="4" t="e">
        <f ca="1">FTEXT(F10)</f>
        <v>#NAME?</v>
      </c>
      <c r="J10" s="5">
        <f t="shared" si="4"/>
        <v>6</v>
      </c>
      <c r="K10" s="4" t="e">
        <f t="shared" ca="1" si="0"/>
        <v>#NAME?</v>
      </c>
      <c r="L10" s="4" t="e">
        <f t="shared" ca="1" si="1"/>
        <v>#NAME?</v>
      </c>
      <c r="N10" s="15" t="s">
        <v>42</v>
      </c>
      <c r="O10" s="16" t="e">
        <f ca="1">ACVF(C4:C203,1)</f>
        <v>#NAME?</v>
      </c>
      <c r="P10" s="16"/>
      <c r="Q10" s="16" t="e">
        <f ca="1">FTEXT(O10)</f>
        <v>#NAME?</v>
      </c>
      <c r="S10" s="18" t="s">
        <v>43</v>
      </c>
      <c r="T10" s="18" t="s">
        <v>44</v>
      </c>
      <c r="U10" s="18" t="s">
        <v>45</v>
      </c>
      <c r="V10" s="18" t="s">
        <v>36</v>
      </c>
      <c r="W10" s="18" t="s">
        <v>40</v>
      </c>
      <c r="X10" s="18" t="s">
        <v>46</v>
      </c>
    </row>
    <row r="11" spans="1:32" s="4" customFormat="1" ht="15" customHeight="1" x14ac:dyDescent="0.35">
      <c r="A11" s="4">
        <f t="shared" si="2"/>
        <v>8</v>
      </c>
      <c r="B11" s="4">
        <v>0.13169322212412099</v>
      </c>
      <c r="C11" s="4">
        <f t="shared" si="3"/>
        <v>-0.12358949381462042</v>
      </c>
      <c r="E11" s="17" t="s">
        <v>41</v>
      </c>
      <c r="F11" s="16" t="e">
        <f ca="1">(1+SQRT(1-4*F6^2))/(2*F6)</f>
        <v>#NAME?</v>
      </c>
      <c r="G11" s="16"/>
      <c r="H11" s="16" t="e">
        <f ca="1">FTEXT(F11)</f>
        <v>#NAME?</v>
      </c>
      <c r="J11" s="5">
        <f t="shared" si="4"/>
        <v>7</v>
      </c>
      <c r="K11" s="4" t="e">
        <f t="shared" ca="1" si="0"/>
        <v>#NAME?</v>
      </c>
      <c r="L11" s="4" t="e">
        <f t="shared" ca="1" si="1"/>
        <v>#NAME?</v>
      </c>
      <c r="S11" s="4" t="s">
        <v>47</v>
      </c>
      <c r="T11" s="4">
        <f>TDIST(ABS(W7),X7,1)</f>
        <v>0.16599679679333762</v>
      </c>
      <c r="U11" s="4">
        <f>TINV(W5*2,X7)</f>
        <v>1.6525467461665586</v>
      </c>
      <c r="X11" s="5" t="str">
        <f>IF(T11&lt;W5,"yes","no")</f>
        <v>no</v>
      </c>
    </row>
    <row r="12" spans="1:32" s="4" customFormat="1" ht="15" customHeight="1" x14ac:dyDescent="0.35">
      <c r="A12" s="4">
        <f t="shared" si="2"/>
        <v>9</v>
      </c>
      <c r="B12" s="4">
        <v>-5.7137285520943479E-2</v>
      </c>
      <c r="C12" s="4">
        <f t="shared" si="3"/>
        <v>-0.10981457437059187</v>
      </c>
      <c r="E12" s="5" t="s">
        <v>48</v>
      </c>
      <c r="F12" s="4" t="e">
        <f ca="1">F5/(1+F10^2)</f>
        <v>#NAME?</v>
      </c>
      <c r="H12" s="4" t="e">
        <f ca="1">FTEXT(F12)</f>
        <v>#NAME?</v>
      </c>
      <c r="J12" s="5">
        <f t="shared" si="4"/>
        <v>8</v>
      </c>
      <c r="K12" s="4" t="e">
        <f t="shared" ca="1" si="0"/>
        <v>#NAME?</v>
      </c>
      <c r="L12" s="4" t="e">
        <f t="shared" ca="1" si="1"/>
        <v>#NAME?</v>
      </c>
      <c r="S12" s="4" t="s">
        <v>49</v>
      </c>
      <c r="T12" s="4">
        <f>TDIST(ABS(W7),X7,2)</f>
        <v>0.33199359358667524</v>
      </c>
      <c r="U12" s="4">
        <f>TINV(W5,X7)</f>
        <v>1.9719565442517553</v>
      </c>
      <c r="V12" s="4">
        <f>T7-U12*V7</f>
        <v>-3.2902055005718224E-2</v>
      </c>
      <c r="W12" s="4">
        <f>T7+U12*V7</f>
        <v>9.6928433016266052E-2</v>
      </c>
      <c r="X12" s="5" t="str">
        <f>IF(T12&lt;W5,"yes","no")</f>
        <v>no</v>
      </c>
    </row>
    <row r="13" spans="1:32" s="4" customFormat="1" ht="15" customHeight="1" x14ac:dyDescent="0.35">
      <c r="A13" s="4">
        <f t="shared" si="2"/>
        <v>10</v>
      </c>
      <c r="B13" s="4">
        <v>0.54124755369311517</v>
      </c>
      <c r="C13" s="4">
        <f t="shared" si="3"/>
        <v>0.56410246790149254</v>
      </c>
      <c r="E13" s="17" t="s">
        <v>48</v>
      </c>
      <c r="F13" s="16" t="e">
        <f ca="1">F5/(1+F11^2)</f>
        <v>#NAME?</v>
      </c>
      <c r="G13" s="16"/>
      <c r="H13" s="16" t="e">
        <f ca="1">FTEXT(F13)</f>
        <v>#NAME?</v>
      </c>
      <c r="J13" s="5">
        <f t="shared" si="4"/>
        <v>9</v>
      </c>
      <c r="K13" s="4" t="e">
        <f t="shared" ca="1" si="0"/>
        <v>#NAME?</v>
      </c>
      <c r="L13" s="4" t="e">
        <f t="shared" ca="1" si="1"/>
        <v>#NAME?</v>
      </c>
      <c r="S13" s="20"/>
      <c r="T13" s="20"/>
      <c r="U13" s="20"/>
      <c r="V13" s="20"/>
      <c r="W13" s="20"/>
      <c r="X13" s="20"/>
    </row>
    <row r="14" spans="1:32" s="4" customFormat="1" ht="15" customHeight="1" x14ac:dyDescent="0.35">
      <c r="A14" s="4">
        <f t="shared" si="2"/>
        <v>11</v>
      </c>
      <c r="B14" s="4">
        <v>0.43912452837972638</v>
      </c>
      <c r="C14" s="4">
        <f t="shared" si="3"/>
        <v>0.22262550690248029</v>
      </c>
      <c r="J14" s="17">
        <f t="shared" si="4"/>
        <v>10</v>
      </c>
      <c r="K14" s="16" t="e">
        <f t="shared" ca="1" si="0"/>
        <v>#NAME?</v>
      </c>
      <c r="L14" s="16" t="e">
        <f t="shared" ca="1" si="1"/>
        <v>#NAME?</v>
      </c>
    </row>
    <row r="15" spans="1:32" s="4" customFormat="1" x14ac:dyDescent="0.35">
      <c r="A15" s="4">
        <f t="shared" si="2"/>
        <v>12</v>
      </c>
      <c r="B15" s="4">
        <v>0.54883288339069092</v>
      </c>
      <c r="C15" s="4">
        <f t="shared" si="3"/>
        <v>0.37318307203880036</v>
      </c>
    </row>
    <row r="16" spans="1:32" s="4" customFormat="1" x14ac:dyDescent="0.35">
      <c r="A16" s="4">
        <f t="shared" si="2"/>
        <v>13</v>
      </c>
      <c r="B16" s="4">
        <v>0.85693829196286697</v>
      </c>
      <c r="C16" s="4">
        <f t="shared" si="3"/>
        <v>0.63740513860659065</v>
      </c>
    </row>
    <row r="17" spans="1:10" x14ac:dyDescent="0.35">
      <c r="A17">
        <f t="shared" si="2"/>
        <v>14</v>
      </c>
      <c r="B17">
        <v>0.43225906999569413</v>
      </c>
      <c r="C17" s="4">
        <f t="shared" si="3"/>
        <v>8.9483753210547301E-2</v>
      </c>
      <c r="I17" s="4"/>
      <c r="J17"/>
    </row>
    <row r="18" spans="1:10" x14ac:dyDescent="0.35">
      <c r="A18">
        <f t="shared" si="2"/>
        <v>15</v>
      </c>
      <c r="B18">
        <v>-6.4599939622106764E-2</v>
      </c>
      <c r="C18" s="4">
        <f t="shared" si="3"/>
        <v>-0.23750356762038444</v>
      </c>
      <c r="I18" s="4"/>
      <c r="J18"/>
    </row>
    <row r="19" spans="1:10" x14ac:dyDescent="0.35">
      <c r="A19">
        <f t="shared" si="2"/>
        <v>16</v>
      </c>
      <c r="B19">
        <v>-0.20365610579624818</v>
      </c>
      <c r="C19" s="4">
        <f t="shared" si="3"/>
        <v>-0.17781612994740548</v>
      </c>
      <c r="J19"/>
    </row>
    <row r="20" spans="1:10" x14ac:dyDescent="0.35">
      <c r="A20">
        <f t="shared" si="2"/>
        <v>17</v>
      </c>
      <c r="B20">
        <v>-0.11232162753376856</v>
      </c>
      <c r="C20" s="4">
        <f t="shared" si="3"/>
        <v>-3.0859185215269286E-2</v>
      </c>
    </row>
    <row r="21" spans="1:10" x14ac:dyDescent="0.35">
      <c r="A21">
        <f t="shared" si="2"/>
        <v>18</v>
      </c>
      <c r="B21">
        <v>-0.12263390545953902</v>
      </c>
      <c r="C21" s="4">
        <f t="shared" si="3"/>
        <v>-7.7705254446031588E-2</v>
      </c>
    </row>
    <row r="22" spans="1:10" x14ac:dyDescent="0.35">
      <c r="A22">
        <f t="shared" si="2"/>
        <v>19</v>
      </c>
      <c r="B22">
        <v>0.4997230636303775</v>
      </c>
      <c r="C22" s="4">
        <f t="shared" si="3"/>
        <v>0.54877662581419306</v>
      </c>
    </row>
    <row r="23" spans="1:10" x14ac:dyDescent="0.35">
      <c r="A23">
        <f t="shared" si="2"/>
        <v>20</v>
      </c>
      <c r="B23">
        <v>-7.107510966411526E-2</v>
      </c>
      <c r="C23" s="4">
        <f t="shared" si="3"/>
        <v>-0.27096433511626627</v>
      </c>
    </row>
    <row r="24" spans="1:10" x14ac:dyDescent="0.35">
      <c r="A24">
        <f t="shared" si="2"/>
        <v>21</v>
      </c>
      <c r="B24">
        <v>0.9239136154717118</v>
      </c>
      <c r="C24" s="4">
        <f t="shared" si="3"/>
        <v>0.95234365933735787</v>
      </c>
    </row>
    <row r="25" spans="1:10" x14ac:dyDescent="0.35">
      <c r="A25">
        <f t="shared" si="2"/>
        <v>22</v>
      </c>
      <c r="B25">
        <v>0.15295754626692404</v>
      </c>
      <c r="C25" s="4">
        <f t="shared" si="3"/>
        <v>-0.21660789992176072</v>
      </c>
    </row>
    <row r="26" spans="1:10" x14ac:dyDescent="0.35">
      <c r="A26">
        <f t="shared" si="2"/>
        <v>23</v>
      </c>
      <c r="B26">
        <v>0.33328421180909701</v>
      </c>
      <c r="C26" s="4">
        <f t="shared" si="3"/>
        <v>0.2721011933023274</v>
      </c>
    </row>
    <row r="27" spans="1:10" x14ac:dyDescent="0.35">
      <c r="A27">
        <f t="shared" si="2"/>
        <v>24</v>
      </c>
      <c r="B27">
        <v>0.18774221804470156</v>
      </c>
      <c r="C27" s="4">
        <f t="shared" si="3"/>
        <v>5.4428533321062761E-2</v>
      </c>
    </row>
    <row r="28" spans="1:10" x14ac:dyDescent="0.35">
      <c r="A28">
        <f t="shared" si="2"/>
        <v>25</v>
      </c>
      <c r="B28">
        <v>0.22501409955220572</v>
      </c>
      <c r="C28" s="4">
        <f t="shared" si="3"/>
        <v>0.14991721233432509</v>
      </c>
    </row>
    <row r="29" spans="1:10" x14ac:dyDescent="0.35">
      <c r="A29">
        <f t="shared" si="2"/>
        <v>26</v>
      </c>
      <c r="B29">
        <v>0.1013872161540149</v>
      </c>
      <c r="C29" s="4">
        <f t="shared" si="3"/>
        <v>1.1381576333132609E-2</v>
      </c>
    </row>
    <row r="30" spans="1:10" x14ac:dyDescent="0.35">
      <c r="A30">
        <f t="shared" si="2"/>
        <v>27</v>
      </c>
      <c r="B30">
        <v>0.16772638439529058</v>
      </c>
      <c r="C30" s="4">
        <f t="shared" si="3"/>
        <v>0.12717149793368462</v>
      </c>
    </row>
    <row r="31" spans="1:10" x14ac:dyDescent="0.35">
      <c r="A31">
        <f t="shared" si="2"/>
        <v>28</v>
      </c>
      <c r="B31">
        <v>-0.31651644142481467</v>
      </c>
      <c r="C31" s="4">
        <f t="shared" si="3"/>
        <v>-0.3836069951829309</v>
      </c>
    </row>
    <row r="32" spans="1:10" x14ac:dyDescent="0.35">
      <c r="A32">
        <f t="shared" si="2"/>
        <v>29</v>
      </c>
      <c r="B32">
        <v>-0.59068997433252501</v>
      </c>
      <c r="C32" s="4">
        <f t="shared" si="3"/>
        <v>-0.4640833977625991</v>
      </c>
    </row>
    <row r="33" spans="1:3" x14ac:dyDescent="0.35">
      <c r="A33">
        <f t="shared" si="2"/>
        <v>30</v>
      </c>
      <c r="B33">
        <v>0.3060210831404202</v>
      </c>
      <c r="C33" s="4">
        <f t="shared" si="3"/>
        <v>0.54229707287343021</v>
      </c>
    </row>
    <row r="34" spans="1:3" x14ac:dyDescent="0.35">
      <c r="A34">
        <f t="shared" si="2"/>
        <v>31</v>
      </c>
      <c r="B34">
        <v>-0.62752248082675643</v>
      </c>
      <c r="C34" s="4">
        <f t="shared" si="3"/>
        <v>-0.74993091408292456</v>
      </c>
    </row>
    <row r="35" spans="1:3" x14ac:dyDescent="0.35">
      <c r="A35">
        <f t="shared" si="2"/>
        <v>32</v>
      </c>
      <c r="B35">
        <v>0.23702118556121191</v>
      </c>
      <c r="C35" s="4">
        <f t="shared" si="3"/>
        <v>0.4880301778919145</v>
      </c>
    </row>
    <row r="36" spans="1:3" x14ac:dyDescent="0.35">
      <c r="A36">
        <f t="shared" si="2"/>
        <v>33</v>
      </c>
      <c r="B36">
        <v>-9.8704944770256597E-2</v>
      </c>
      <c r="C36" s="4">
        <f t="shared" si="3"/>
        <v>-0.19351341899474137</v>
      </c>
    </row>
    <row r="37" spans="1:3" x14ac:dyDescent="0.35">
      <c r="A37">
        <f t="shared" si="2"/>
        <v>34</v>
      </c>
      <c r="B37">
        <v>0.33462467270222157</v>
      </c>
      <c r="C37" s="4">
        <f t="shared" si="3"/>
        <v>0.37410665061032422</v>
      </c>
    </row>
    <row r="38" spans="1:3" x14ac:dyDescent="0.35">
      <c r="A38">
        <f t="shared" si="2"/>
        <v>35</v>
      </c>
      <c r="B38">
        <v>7.6903283588442367E-2</v>
      </c>
      <c r="C38" s="4">
        <f t="shared" si="3"/>
        <v>-5.6946585492446272E-2</v>
      </c>
    </row>
    <row r="39" spans="1:3" x14ac:dyDescent="0.35">
      <c r="A39">
        <f t="shared" si="2"/>
        <v>36</v>
      </c>
      <c r="B39">
        <v>-0.31754085082588029</v>
      </c>
      <c r="C39" s="4">
        <f t="shared" si="3"/>
        <v>-0.34830216426125726</v>
      </c>
    </row>
    <row r="40" spans="1:3" x14ac:dyDescent="0.35">
      <c r="A40">
        <f t="shared" si="2"/>
        <v>37</v>
      </c>
      <c r="B40">
        <v>-0.25419372210868713</v>
      </c>
      <c r="C40" s="4">
        <f t="shared" si="3"/>
        <v>-0.12717738177833501</v>
      </c>
    </row>
    <row r="41" spans="1:3" x14ac:dyDescent="0.35">
      <c r="A41">
        <f t="shared" si="2"/>
        <v>38</v>
      </c>
      <c r="B41">
        <v>0.62604102360566283</v>
      </c>
      <c r="C41" s="4">
        <f t="shared" si="3"/>
        <v>0.72771851244913766</v>
      </c>
    </row>
    <row r="42" spans="1:3" x14ac:dyDescent="0.35">
      <c r="A42">
        <f t="shared" si="2"/>
        <v>39</v>
      </c>
      <c r="B42">
        <v>0.65942009251344469</v>
      </c>
      <c r="C42" s="4">
        <f t="shared" si="3"/>
        <v>0.40900368307117957</v>
      </c>
    </row>
    <row r="43" spans="1:3" x14ac:dyDescent="0.35">
      <c r="A43">
        <f t="shared" si="2"/>
        <v>40</v>
      </c>
      <c r="B43">
        <v>3.9187187377916315E-2</v>
      </c>
      <c r="C43" s="4">
        <f t="shared" si="3"/>
        <v>-0.22458084962746155</v>
      </c>
    </row>
    <row r="44" spans="1:3" x14ac:dyDescent="0.35">
      <c r="A44">
        <f t="shared" si="2"/>
        <v>41</v>
      </c>
      <c r="B44">
        <v>0.17389833870797153</v>
      </c>
      <c r="C44" s="4">
        <f t="shared" si="3"/>
        <v>0.15822346375680502</v>
      </c>
    </row>
    <row r="45" spans="1:3" x14ac:dyDescent="0.35">
      <c r="A45">
        <f t="shared" si="2"/>
        <v>42</v>
      </c>
      <c r="B45">
        <v>-0.11526190497676622</v>
      </c>
      <c r="C45" s="4">
        <f t="shared" si="3"/>
        <v>-0.18482124045995485</v>
      </c>
    </row>
    <row r="46" spans="1:3" x14ac:dyDescent="0.35">
      <c r="A46">
        <f t="shared" si="2"/>
        <v>43</v>
      </c>
      <c r="B46">
        <v>-0.30619159093863518</v>
      </c>
      <c r="C46" s="4">
        <f t="shared" si="3"/>
        <v>-0.26008682894792867</v>
      </c>
    </row>
    <row r="47" spans="1:3" x14ac:dyDescent="0.35">
      <c r="A47">
        <f t="shared" si="2"/>
        <v>44</v>
      </c>
      <c r="B47">
        <v>0.1324161057881085</v>
      </c>
      <c r="C47" s="4">
        <f t="shared" si="3"/>
        <v>0.25489274216356261</v>
      </c>
    </row>
    <row r="48" spans="1:3" x14ac:dyDescent="0.35">
      <c r="A48">
        <f t="shared" si="2"/>
        <v>45</v>
      </c>
      <c r="B48">
        <v>-0.54694148767811068</v>
      </c>
      <c r="C48" s="4">
        <f t="shared" si="3"/>
        <v>-0.59990792999335407</v>
      </c>
    </row>
    <row r="49" spans="1:3" x14ac:dyDescent="0.35">
      <c r="A49">
        <f t="shared" si="2"/>
        <v>46</v>
      </c>
      <c r="B49">
        <v>7.5804716770691866E-2</v>
      </c>
      <c r="C49" s="4">
        <f t="shared" si="3"/>
        <v>0.29458131184193614</v>
      </c>
    </row>
    <row r="50" spans="1:3" x14ac:dyDescent="0.35">
      <c r="A50">
        <f t="shared" si="2"/>
        <v>47</v>
      </c>
      <c r="B50">
        <v>-1.3805346031133389E-2</v>
      </c>
      <c r="C50" s="4">
        <f t="shared" si="3"/>
        <v>-4.412723273941014E-2</v>
      </c>
    </row>
    <row r="51" spans="1:3" x14ac:dyDescent="0.35">
      <c r="A51">
        <f t="shared" si="2"/>
        <v>48</v>
      </c>
      <c r="B51">
        <v>0.33052630065869121</v>
      </c>
      <c r="C51" s="4">
        <f t="shared" si="3"/>
        <v>0.33604843907114457</v>
      </c>
    </row>
    <row r="52" spans="1:3" x14ac:dyDescent="0.35">
      <c r="A52">
        <f t="shared" si="2"/>
        <v>49</v>
      </c>
      <c r="B52">
        <v>6.3089327347226012E-2</v>
      </c>
      <c r="C52" s="4">
        <f t="shared" si="3"/>
        <v>-6.9121192916250476E-2</v>
      </c>
    </row>
    <row r="53" spans="1:3" x14ac:dyDescent="0.35">
      <c r="A53">
        <f t="shared" si="2"/>
        <v>50</v>
      </c>
      <c r="B53">
        <v>-0.26048714702548137</v>
      </c>
      <c r="C53" s="4">
        <f t="shared" si="3"/>
        <v>-0.28572287796437179</v>
      </c>
    </row>
    <row r="54" spans="1:3" x14ac:dyDescent="0.35">
      <c r="A54">
        <f t="shared" si="2"/>
        <v>51</v>
      </c>
      <c r="B54">
        <v>0.64674810862294951</v>
      </c>
      <c r="C54" s="4">
        <f t="shared" si="3"/>
        <v>0.75094296743314204</v>
      </c>
    </row>
    <row r="55" spans="1:3" x14ac:dyDescent="0.35">
      <c r="A55">
        <f t="shared" si="2"/>
        <v>52</v>
      </c>
      <c r="B55">
        <v>0.70366243241228765</v>
      </c>
      <c r="C55" s="4">
        <f t="shared" si="3"/>
        <v>0.44496318896310783</v>
      </c>
    </row>
    <row r="56" spans="1:3" x14ac:dyDescent="0.35">
      <c r="A56">
        <f t="shared" si="2"/>
        <v>53</v>
      </c>
      <c r="B56">
        <v>4.8029876219132531E-2</v>
      </c>
      <c r="C56" s="4">
        <f t="shared" si="3"/>
        <v>-0.23343509674578256</v>
      </c>
    </row>
    <row r="57" spans="1:3" x14ac:dyDescent="0.35">
      <c r="A57">
        <f t="shared" si="2"/>
        <v>54</v>
      </c>
      <c r="B57">
        <v>0.51735363915428434</v>
      </c>
      <c r="C57" s="4">
        <f t="shared" si="3"/>
        <v>0.49814168866663133</v>
      </c>
    </row>
    <row r="58" spans="1:3" x14ac:dyDescent="0.35">
      <c r="A58">
        <f t="shared" si="2"/>
        <v>55</v>
      </c>
      <c r="B58">
        <v>0.16904804283569394</v>
      </c>
      <c r="C58" s="4">
        <f t="shared" si="3"/>
        <v>-3.7893412826019796E-2</v>
      </c>
    </row>
    <row r="59" spans="1:3" x14ac:dyDescent="0.35">
      <c r="A59">
        <f t="shared" si="2"/>
        <v>56</v>
      </c>
      <c r="B59">
        <v>0.87765490133672586</v>
      </c>
      <c r="C59" s="4">
        <f t="shared" si="3"/>
        <v>0.81003568420244831</v>
      </c>
    </row>
    <row r="60" spans="1:3" x14ac:dyDescent="0.35">
      <c r="A60">
        <f t="shared" si="2"/>
        <v>57</v>
      </c>
      <c r="B60">
        <v>0.13484802117187894</v>
      </c>
      <c r="C60" s="4">
        <f t="shared" si="3"/>
        <v>-0.21621393936281141</v>
      </c>
    </row>
    <row r="61" spans="1:3" x14ac:dyDescent="0.35">
      <c r="A61">
        <f t="shared" si="2"/>
        <v>58</v>
      </c>
      <c r="B61">
        <v>0.27471421248229116</v>
      </c>
      <c r="C61" s="4">
        <f t="shared" si="3"/>
        <v>0.22077500401353958</v>
      </c>
    </row>
    <row r="62" spans="1:3" x14ac:dyDescent="0.35">
      <c r="A62">
        <f t="shared" si="2"/>
        <v>59</v>
      </c>
      <c r="B62">
        <v>0.75044548677266099</v>
      </c>
      <c r="C62" s="4">
        <f t="shared" si="3"/>
        <v>0.64055980177974448</v>
      </c>
    </row>
    <row r="63" spans="1:3" x14ac:dyDescent="0.35">
      <c r="A63">
        <f t="shared" si="2"/>
        <v>60</v>
      </c>
      <c r="B63">
        <v>0.43224327377155569</v>
      </c>
      <c r="C63" s="4">
        <f t="shared" si="3"/>
        <v>0.13206507906249126</v>
      </c>
    </row>
    <row r="64" spans="1:3" x14ac:dyDescent="0.35">
      <c r="A64">
        <f t="shared" si="2"/>
        <v>61</v>
      </c>
      <c r="B64">
        <v>-3.9059421132505837E-2</v>
      </c>
      <c r="C64" s="4">
        <f t="shared" si="3"/>
        <v>-0.21195673064112813</v>
      </c>
    </row>
    <row r="65" spans="1:3" x14ac:dyDescent="0.35">
      <c r="A65">
        <f t="shared" si="2"/>
        <v>62</v>
      </c>
      <c r="B65">
        <v>-0.50717404197370719</v>
      </c>
      <c r="C65" s="4">
        <f t="shared" si="3"/>
        <v>-0.49155027352070485</v>
      </c>
    </row>
    <row r="66" spans="1:3" x14ac:dyDescent="0.35">
      <c r="A66">
        <f t="shared" si="2"/>
        <v>63</v>
      </c>
      <c r="B66">
        <v>0.51960944946831655</v>
      </c>
      <c r="C66" s="4">
        <f t="shared" si="3"/>
        <v>0.72247906625779945</v>
      </c>
    </row>
    <row r="67" spans="1:3" x14ac:dyDescent="0.35">
      <c r="A67">
        <f t="shared" si="2"/>
        <v>64</v>
      </c>
      <c r="B67">
        <v>-0.26181646538481168</v>
      </c>
      <c r="C67" s="4">
        <f t="shared" si="3"/>
        <v>-0.46966024517213834</v>
      </c>
    </row>
    <row r="68" spans="1:3" x14ac:dyDescent="0.35">
      <c r="A68">
        <f t="shared" si="2"/>
        <v>65</v>
      </c>
      <c r="B68">
        <v>-0.13816887905714118</v>
      </c>
      <c r="C68" s="4">
        <f t="shared" si="3"/>
        <v>-3.34422929032165E-2</v>
      </c>
    </row>
    <row r="69" spans="1:3" x14ac:dyDescent="0.35">
      <c r="A69">
        <f t="shared" si="2"/>
        <v>66</v>
      </c>
      <c r="B69">
        <v>-9.6577054658605041E-2</v>
      </c>
      <c r="C69" s="4">
        <f t="shared" si="3"/>
        <v>-4.1309503035748568E-2</v>
      </c>
    </row>
    <row r="70" spans="1:3" x14ac:dyDescent="0.35">
      <c r="A70">
        <f t="shared" ref="A70:A133" si="5">A69+1</f>
        <v>67</v>
      </c>
      <c r="B70">
        <v>5.7370588729134829E-2</v>
      </c>
      <c r="C70" s="4">
        <f t="shared" ref="C70:C133" si="6">B70-0.4*B69</f>
        <v>9.6001410592576858E-2</v>
      </c>
    </row>
    <row r="71" spans="1:3" x14ac:dyDescent="0.35">
      <c r="A71">
        <f t="shared" si="5"/>
        <v>68</v>
      </c>
      <c r="B71">
        <v>-0.17149698873547628</v>
      </c>
      <c r="C71" s="4">
        <f t="shared" si="6"/>
        <v>-0.1944452242271302</v>
      </c>
    </row>
    <row r="72" spans="1:3" x14ac:dyDescent="0.35">
      <c r="A72">
        <f t="shared" si="5"/>
        <v>69</v>
      </c>
      <c r="B72">
        <v>-0.26611226014777867</v>
      </c>
      <c r="C72" s="4">
        <f t="shared" si="6"/>
        <v>-0.19751346465358816</v>
      </c>
    </row>
    <row r="73" spans="1:3" x14ac:dyDescent="0.35">
      <c r="A73">
        <f t="shared" si="5"/>
        <v>70</v>
      </c>
      <c r="B73">
        <v>0.18782245949059648</v>
      </c>
      <c r="C73" s="4">
        <f t="shared" si="6"/>
        <v>0.29426736354970795</v>
      </c>
    </row>
    <row r="74" spans="1:3" x14ac:dyDescent="0.35">
      <c r="A74">
        <f t="shared" si="5"/>
        <v>71</v>
      </c>
      <c r="B74">
        <v>0.41543305078380388</v>
      </c>
      <c r="C74" s="4">
        <f t="shared" si="6"/>
        <v>0.34030406698756527</v>
      </c>
    </row>
    <row r="75" spans="1:3" x14ac:dyDescent="0.35">
      <c r="A75">
        <f t="shared" si="5"/>
        <v>72</v>
      </c>
      <c r="B75">
        <v>0.70353176573511123</v>
      </c>
      <c r="C75" s="4">
        <f t="shared" si="6"/>
        <v>0.53735854542158967</v>
      </c>
    </row>
    <row r="76" spans="1:3" x14ac:dyDescent="0.35">
      <c r="A76">
        <f t="shared" si="5"/>
        <v>73</v>
      </c>
      <c r="B76">
        <v>-0.3952458411406039</v>
      </c>
      <c r="C76" s="4">
        <f t="shared" si="6"/>
        <v>-0.67665854743464848</v>
      </c>
    </row>
    <row r="77" spans="1:3" x14ac:dyDescent="0.35">
      <c r="A77">
        <f t="shared" si="5"/>
        <v>74</v>
      </c>
      <c r="B77">
        <v>-0.51964111108785283</v>
      </c>
      <c r="C77" s="4">
        <f t="shared" si="6"/>
        <v>-0.36154277463161122</v>
      </c>
    </row>
    <row r="78" spans="1:3" x14ac:dyDescent="0.35">
      <c r="A78">
        <f t="shared" si="5"/>
        <v>75</v>
      </c>
      <c r="B78">
        <v>0.14942689895794989</v>
      </c>
      <c r="C78" s="4">
        <f t="shared" si="6"/>
        <v>0.35728334339309104</v>
      </c>
    </row>
    <row r="79" spans="1:3" x14ac:dyDescent="0.35">
      <c r="A79">
        <f t="shared" si="5"/>
        <v>76</v>
      </c>
      <c r="B79">
        <v>0.46561919595619389</v>
      </c>
      <c r="C79" s="4">
        <f t="shared" si="6"/>
        <v>0.40584843637301393</v>
      </c>
    </row>
    <row r="80" spans="1:3" x14ac:dyDescent="0.35">
      <c r="A80">
        <f t="shared" si="5"/>
        <v>77</v>
      </c>
      <c r="B80">
        <v>0.28518260718846278</v>
      </c>
      <c r="C80" s="4">
        <f t="shared" si="6"/>
        <v>9.8934928805985201E-2</v>
      </c>
    </row>
    <row r="81" spans="1:3" x14ac:dyDescent="0.35">
      <c r="A81">
        <f t="shared" si="5"/>
        <v>78</v>
      </c>
      <c r="B81">
        <v>-0.79657845002233552</v>
      </c>
      <c r="C81" s="4">
        <f t="shared" si="6"/>
        <v>-0.91065149289772063</v>
      </c>
    </row>
    <row r="82" spans="1:3" x14ac:dyDescent="0.35">
      <c r="A82">
        <f t="shared" si="5"/>
        <v>79</v>
      </c>
      <c r="B82">
        <v>0.29482782543320696</v>
      </c>
      <c r="C82" s="4">
        <f t="shared" si="6"/>
        <v>0.61345920544214116</v>
      </c>
    </row>
    <row r="83" spans="1:3" x14ac:dyDescent="0.35">
      <c r="A83">
        <f t="shared" si="5"/>
        <v>80</v>
      </c>
      <c r="B83">
        <v>-0.45924627456910311</v>
      </c>
      <c r="C83" s="4">
        <f t="shared" si="6"/>
        <v>-0.57717740474238588</v>
      </c>
    </row>
    <row r="84" spans="1:3" x14ac:dyDescent="0.35">
      <c r="A84">
        <f t="shared" si="5"/>
        <v>81</v>
      </c>
      <c r="B84">
        <v>-6.2314962980168344E-2</v>
      </c>
      <c r="C84" s="4">
        <f t="shared" si="6"/>
        <v>0.12138354684747291</v>
      </c>
    </row>
    <row r="85" spans="1:3" x14ac:dyDescent="0.35">
      <c r="A85">
        <f t="shared" si="5"/>
        <v>82</v>
      </c>
      <c r="B85">
        <v>-0.67254194699176517</v>
      </c>
      <c r="C85" s="4">
        <f t="shared" si="6"/>
        <v>-0.64761596179969783</v>
      </c>
    </row>
    <row r="86" spans="1:3" x14ac:dyDescent="0.35">
      <c r="A86">
        <f t="shared" si="5"/>
        <v>83</v>
      </c>
      <c r="B86">
        <v>-0.36329102577914368</v>
      </c>
      <c r="C86" s="4">
        <f t="shared" si="6"/>
        <v>-9.4274246982437582E-2</v>
      </c>
    </row>
    <row r="87" spans="1:3" x14ac:dyDescent="0.35">
      <c r="A87">
        <f t="shared" si="5"/>
        <v>84</v>
      </c>
      <c r="B87">
        <v>0.24488281260528305</v>
      </c>
      <c r="C87" s="4">
        <f t="shared" si="6"/>
        <v>0.39019922291694054</v>
      </c>
    </row>
    <row r="88" spans="1:3" x14ac:dyDescent="0.35">
      <c r="A88">
        <f t="shared" si="5"/>
        <v>85</v>
      </c>
      <c r="B88">
        <v>0.34561225352951408</v>
      </c>
      <c r="C88" s="4">
        <f t="shared" si="6"/>
        <v>0.24765912848740085</v>
      </c>
    </row>
    <row r="89" spans="1:3" x14ac:dyDescent="0.35">
      <c r="A89">
        <f t="shared" si="5"/>
        <v>86</v>
      </c>
      <c r="B89">
        <v>0.40011886698200072</v>
      </c>
      <c r="C89" s="4">
        <f t="shared" si="6"/>
        <v>0.26187396557019504</v>
      </c>
    </row>
    <row r="90" spans="1:3" x14ac:dyDescent="0.35">
      <c r="A90">
        <f t="shared" si="5"/>
        <v>87</v>
      </c>
      <c r="B90">
        <v>-0.10067849717756344</v>
      </c>
      <c r="C90" s="4">
        <f t="shared" si="6"/>
        <v>-0.26072604397036375</v>
      </c>
    </row>
    <row r="91" spans="1:3" x14ac:dyDescent="0.35">
      <c r="A91">
        <f t="shared" si="5"/>
        <v>88</v>
      </c>
      <c r="B91">
        <v>0.24606536316588329</v>
      </c>
      <c r="C91" s="4">
        <f t="shared" si="6"/>
        <v>0.28633676203690867</v>
      </c>
    </row>
    <row r="92" spans="1:3" x14ac:dyDescent="0.35">
      <c r="A92">
        <f t="shared" si="5"/>
        <v>89</v>
      </c>
      <c r="B92">
        <v>0.12154161546185811</v>
      </c>
      <c r="C92" s="4">
        <f t="shared" si="6"/>
        <v>2.3115470195504792E-2</v>
      </c>
    </row>
    <row r="93" spans="1:3" x14ac:dyDescent="0.35">
      <c r="A93">
        <f t="shared" si="5"/>
        <v>90</v>
      </c>
      <c r="B93">
        <v>-0.64956989756150918</v>
      </c>
      <c r="C93" s="4">
        <f t="shared" si="6"/>
        <v>-0.69818654374625244</v>
      </c>
    </row>
    <row r="94" spans="1:3" x14ac:dyDescent="0.35">
      <c r="A94">
        <f t="shared" si="5"/>
        <v>91</v>
      </c>
      <c r="B94">
        <v>0.6011857555182194</v>
      </c>
      <c r="C94" s="4">
        <f t="shared" si="6"/>
        <v>0.86101371454282316</v>
      </c>
    </row>
    <row r="95" spans="1:3" x14ac:dyDescent="0.35">
      <c r="A95">
        <f t="shared" si="5"/>
        <v>92</v>
      </c>
      <c r="B95">
        <v>0.44718607623193701</v>
      </c>
      <c r="C95" s="4">
        <f t="shared" si="6"/>
        <v>0.20671177402464924</v>
      </c>
    </row>
    <row r="96" spans="1:3" x14ac:dyDescent="0.35">
      <c r="A96">
        <f t="shared" si="5"/>
        <v>93</v>
      </c>
      <c r="B96">
        <v>-7.9606486546142483E-2</v>
      </c>
      <c r="C96" s="4">
        <f t="shared" si="6"/>
        <v>-0.25848091703891729</v>
      </c>
    </row>
    <row r="97" spans="1:3" x14ac:dyDescent="0.35">
      <c r="A97">
        <f t="shared" si="5"/>
        <v>94</v>
      </c>
      <c r="B97">
        <v>0.14220353155740251</v>
      </c>
      <c r="C97" s="4">
        <f t="shared" si="6"/>
        <v>0.17404612617585952</v>
      </c>
    </row>
    <row r="98" spans="1:3" x14ac:dyDescent="0.35">
      <c r="A98">
        <f t="shared" si="5"/>
        <v>95</v>
      </c>
      <c r="B98">
        <v>0.77169994942716358</v>
      </c>
      <c r="C98" s="4">
        <f t="shared" si="6"/>
        <v>0.7148185368042026</v>
      </c>
    </row>
    <row r="99" spans="1:3" x14ac:dyDescent="0.35">
      <c r="A99">
        <f t="shared" si="5"/>
        <v>96</v>
      </c>
      <c r="B99">
        <v>-0.12293261993415876</v>
      </c>
      <c r="C99" s="4">
        <f t="shared" si="6"/>
        <v>-0.43161259970502425</v>
      </c>
    </row>
    <row r="100" spans="1:3" x14ac:dyDescent="0.35">
      <c r="A100">
        <f t="shared" si="5"/>
        <v>97</v>
      </c>
      <c r="B100">
        <v>0.46496436932208723</v>
      </c>
      <c r="C100" s="4">
        <f t="shared" si="6"/>
        <v>0.51413741729575069</v>
      </c>
    </row>
    <row r="101" spans="1:3" x14ac:dyDescent="0.35">
      <c r="A101">
        <f t="shared" si="5"/>
        <v>98</v>
      </c>
      <c r="B101">
        <v>0.31875260921576248</v>
      </c>
      <c r="C101" s="4">
        <f t="shared" si="6"/>
        <v>0.13276686148692757</v>
      </c>
    </row>
    <row r="102" spans="1:3" x14ac:dyDescent="0.35">
      <c r="A102">
        <f t="shared" si="5"/>
        <v>99</v>
      </c>
      <c r="B102">
        <v>-0.48810125234772345</v>
      </c>
      <c r="C102" s="4">
        <f t="shared" si="6"/>
        <v>-0.61560229603402838</v>
      </c>
    </row>
    <row r="103" spans="1:3" x14ac:dyDescent="0.35">
      <c r="A103">
        <f t="shared" si="5"/>
        <v>100</v>
      </c>
      <c r="B103">
        <v>-0.25274879361122082</v>
      </c>
      <c r="C103" s="4">
        <f t="shared" si="6"/>
        <v>-5.7508292672131422E-2</v>
      </c>
    </row>
    <row r="104" spans="1:3" x14ac:dyDescent="0.35">
      <c r="A104">
        <f t="shared" si="5"/>
        <v>101</v>
      </c>
      <c r="B104">
        <v>0.54117532652533107</v>
      </c>
      <c r="C104" s="4">
        <f t="shared" si="6"/>
        <v>0.64227484396981938</v>
      </c>
    </row>
    <row r="105" spans="1:3" x14ac:dyDescent="0.35">
      <c r="A105">
        <f t="shared" si="5"/>
        <v>102</v>
      </c>
      <c r="B105">
        <v>0.41588929488972975</v>
      </c>
      <c r="C105" s="4">
        <f t="shared" si="6"/>
        <v>0.19941916427959733</v>
      </c>
    </row>
    <row r="106" spans="1:3" x14ac:dyDescent="0.35">
      <c r="A106">
        <f t="shared" si="5"/>
        <v>103</v>
      </c>
      <c r="B106">
        <v>0.16041617374482156</v>
      </c>
      <c r="C106" s="4">
        <f t="shared" si="6"/>
        <v>-5.9395442110703467E-3</v>
      </c>
    </row>
    <row r="107" spans="1:3" x14ac:dyDescent="0.35">
      <c r="A107">
        <f t="shared" si="5"/>
        <v>104</v>
      </c>
      <c r="B107">
        <v>-1.3475817579209382</v>
      </c>
      <c r="C107" s="4">
        <f t="shared" si="6"/>
        <v>-1.4117482274188669</v>
      </c>
    </row>
    <row r="108" spans="1:3" x14ac:dyDescent="0.35">
      <c r="A108">
        <f t="shared" si="5"/>
        <v>105</v>
      </c>
      <c r="B108">
        <v>0.27028380803135105</v>
      </c>
      <c r="C108" s="4">
        <f t="shared" si="6"/>
        <v>0.80931651119972625</v>
      </c>
    </row>
    <row r="109" spans="1:3" x14ac:dyDescent="0.35">
      <c r="A109">
        <f t="shared" si="5"/>
        <v>106</v>
      </c>
      <c r="B109">
        <v>-0.36664722071372097</v>
      </c>
      <c r="C109" s="4">
        <f t="shared" si="6"/>
        <v>-0.47476074392626139</v>
      </c>
    </row>
    <row r="110" spans="1:3" x14ac:dyDescent="0.35">
      <c r="A110">
        <f t="shared" si="5"/>
        <v>107</v>
      </c>
      <c r="B110">
        <v>0.3629695180051602</v>
      </c>
      <c r="C110" s="4">
        <f t="shared" si="6"/>
        <v>0.50962840629064865</v>
      </c>
    </row>
    <row r="111" spans="1:3" x14ac:dyDescent="0.35">
      <c r="A111">
        <f t="shared" si="5"/>
        <v>108</v>
      </c>
      <c r="B111">
        <v>3.405456366832614E-2</v>
      </c>
      <c r="C111" s="4">
        <f t="shared" si="6"/>
        <v>-0.11113324353373795</v>
      </c>
    </row>
    <row r="112" spans="1:3" x14ac:dyDescent="0.35">
      <c r="A112">
        <f t="shared" si="5"/>
        <v>109</v>
      </c>
      <c r="B112">
        <v>0.22472251974334059</v>
      </c>
      <c r="C112" s="4">
        <f t="shared" si="6"/>
        <v>0.21110069427601014</v>
      </c>
    </row>
    <row r="113" spans="1:3" x14ac:dyDescent="0.35">
      <c r="A113">
        <f t="shared" si="5"/>
        <v>110</v>
      </c>
      <c r="B113">
        <v>0.2383581719603089</v>
      </c>
      <c r="C113" s="4">
        <f t="shared" si="6"/>
        <v>0.14846916406297267</v>
      </c>
    </row>
    <row r="114" spans="1:3" x14ac:dyDescent="0.35">
      <c r="A114">
        <f t="shared" si="5"/>
        <v>111</v>
      </c>
      <c r="B114">
        <v>2.9018813129743858E-3</v>
      </c>
      <c r="C114" s="4">
        <f t="shared" si="6"/>
        <v>-9.2441387471149175E-2</v>
      </c>
    </row>
    <row r="115" spans="1:3" x14ac:dyDescent="0.35">
      <c r="A115">
        <f t="shared" si="5"/>
        <v>112</v>
      </c>
      <c r="B115">
        <v>-7.0164403849902052E-2</v>
      </c>
      <c r="C115" s="4">
        <f t="shared" si="6"/>
        <v>-7.1325156375091806E-2</v>
      </c>
    </row>
    <row r="116" spans="1:3" x14ac:dyDescent="0.35">
      <c r="A116">
        <f t="shared" si="5"/>
        <v>113</v>
      </c>
      <c r="B116">
        <v>-0.21069309060190561</v>
      </c>
      <c r="C116" s="4">
        <f t="shared" si="6"/>
        <v>-0.18262732906194479</v>
      </c>
    </row>
    <row r="117" spans="1:3" x14ac:dyDescent="0.35">
      <c r="A117">
        <f t="shared" si="5"/>
        <v>114</v>
      </c>
      <c r="B117">
        <v>-0.47693066897558539</v>
      </c>
      <c r="C117" s="4">
        <f t="shared" si="6"/>
        <v>-0.39265343273482312</v>
      </c>
    </row>
    <row r="118" spans="1:3" x14ac:dyDescent="0.35">
      <c r="A118">
        <f t="shared" si="5"/>
        <v>115</v>
      </c>
      <c r="B118">
        <v>-1.0820146542971813E-2</v>
      </c>
      <c r="C118" s="4">
        <f t="shared" si="6"/>
        <v>0.17995212104726235</v>
      </c>
    </row>
    <row r="119" spans="1:3" x14ac:dyDescent="0.35">
      <c r="A119">
        <f t="shared" si="5"/>
        <v>116</v>
      </c>
      <c r="B119">
        <v>-0.53806306600499088</v>
      </c>
      <c r="C119" s="4">
        <f t="shared" si="6"/>
        <v>-0.53373500738780211</v>
      </c>
    </row>
    <row r="120" spans="1:3" x14ac:dyDescent="0.35">
      <c r="A120">
        <f t="shared" si="5"/>
        <v>117</v>
      </c>
      <c r="B120">
        <v>-0.37680201240903044</v>
      </c>
      <c r="C120" s="4">
        <f t="shared" si="6"/>
        <v>-0.16157678600703407</v>
      </c>
    </row>
    <row r="121" spans="1:3" x14ac:dyDescent="0.35">
      <c r="A121">
        <f t="shared" si="5"/>
        <v>118</v>
      </c>
      <c r="B121">
        <v>6.051836334584762E-2</v>
      </c>
      <c r="C121" s="4">
        <f t="shared" si="6"/>
        <v>0.2112391683094598</v>
      </c>
    </row>
    <row r="122" spans="1:3" x14ac:dyDescent="0.35">
      <c r="A122">
        <f t="shared" si="5"/>
        <v>119</v>
      </c>
      <c r="B122">
        <v>0.908568246574603</v>
      </c>
      <c r="C122" s="4">
        <f t="shared" si="6"/>
        <v>0.88436090123626399</v>
      </c>
    </row>
    <row r="123" spans="1:3" x14ac:dyDescent="0.35">
      <c r="A123">
        <f t="shared" si="5"/>
        <v>120</v>
      </c>
      <c r="B123">
        <v>-0.36496444622151897</v>
      </c>
      <c r="C123" s="4">
        <f t="shared" si="6"/>
        <v>-0.72839174485136016</v>
      </c>
    </row>
    <row r="124" spans="1:3" x14ac:dyDescent="0.35">
      <c r="A124">
        <f t="shared" si="5"/>
        <v>121</v>
      </c>
      <c r="B124">
        <v>-0.46851595528866929</v>
      </c>
      <c r="C124" s="4">
        <f t="shared" si="6"/>
        <v>-0.32253017680006169</v>
      </c>
    </row>
    <row r="125" spans="1:3" x14ac:dyDescent="0.35">
      <c r="A125">
        <f t="shared" si="5"/>
        <v>122</v>
      </c>
      <c r="B125">
        <v>1.0250626756055023</v>
      </c>
      <c r="C125" s="4">
        <f t="shared" si="6"/>
        <v>1.21246905772097</v>
      </c>
    </row>
    <row r="126" spans="1:3" x14ac:dyDescent="0.35">
      <c r="A126">
        <f t="shared" si="5"/>
        <v>123</v>
      </c>
      <c r="B126">
        <v>-0.12821570689953871</v>
      </c>
      <c r="C126" s="4">
        <f t="shared" si="6"/>
        <v>-0.53824077714173968</v>
      </c>
    </row>
    <row r="127" spans="1:3" x14ac:dyDescent="0.35">
      <c r="A127">
        <f t="shared" si="5"/>
        <v>124</v>
      </c>
      <c r="B127">
        <v>0.1484634817449306</v>
      </c>
      <c r="C127" s="4">
        <f t="shared" si="6"/>
        <v>0.19974976450474607</v>
      </c>
    </row>
    <row r="128" spans="1:3" x14ac:dyDescent="0.35">
      <c r="A128">
        <f t="shared" si="5"/>
        <v>125</v>
      </c>
      <c r="B128">
        <v>0.79443782802329266</v>
      </c>
      <c r="C128" s="4">
        <f t="shared" si="6"/>
        <v>0.73505243532532039</v>
      </c>
    </row>
    <row r="129" spans="1:3" x14ac:dyDescent="0.35">
      <c r="A129">
        <f t="shared" si="5"/>
        <v>126</v>
      </c>
      <c r="B129">
        <v>-0.38803213955391319</v>
      </c>
      <c r="C129" s="4">
        <f t="shared" si="6"/>
        <v>-0.70580727076323035</v>
      </c>
    </row>
    <row r="130" spans="1:3" x14ac:dyDescent="0.35">
      <c r="A130">
        <f t="shared" si="5"/>
        <v>127</v>
      </c>
      <c r="B130">
        <v>-1.3998932143015734</v>
      </c>
      <c r="C130" s="4">
        <f t="shared" si="6"/>
        <v>-1.2446803584800081</v>
      </c>
    </row>
    <row r="131" spans="1:3" x14ac:dyDescent="0.35">
      <c r="A131">
        <f t="shared" si="5"/>
        <v>128</v>
      </c>
      <c r="B131">
        <v>-0.20867478752123325</v>
      </c>
      <c r="C131" s="4">
        <f t="shared" si="6"/>
        <v>0.35128249819939616</v>
      </c>
    </row>
    <row r="132" spans="1:3" x14ac:dyDescent="0.35">
      <c r="A132">
        <f t="shared" si="5"/>
        <v>129</v>
      </c>
      <c r="B132">
        <v>-5.158736597134353E-2</v>
      </c>
      <c r="C132" s="4">
        <f t="shared" si="6"/>
        <v>3.1882549037149779E-2</v>
      </c>
    </row>
    <row r="133" spans="1:3" x14ac:dyDescent="0.35">
      <c r="A133">
        <f t="shared" si="5"/>
        <v>130</v>
      </c>
      <c r="B133">
        <v>-2.8380451480331949E-2</v>
      </c>
      <c r="C133" s="4">
        <f t="shared" si="6"/>
        <v>-7.745505091794537E-3</v>
      </c>
    </row>
    <row r="134" spans="1:3" x14ac:dyDescent="0.35">
      <c r="A134">
        <f t="shared" ref="A134:A197" si="7">A133+1</f>
        <v>131</v>
      </c>
      <c r="B134">
        <v>-5.0483662879211119E-2</v>
      </c>
      <c r="C134" s="4">
        <f t="shared" ref="C134:C197" si="8">B134-0.4*B133</f>
        <v>-3.9131482287078342E-2</v>
      </c>
    </row>
    <row r="135" spans="1:3" x14ac:dyDescent="0.35">
      <c r="A135">
        <f t="shared" si="7"/>
        <v>132</v>
      </c>
      <c r="B135">
        <v>0.40466650426540052</v>
      </c>
      <c r="C135" s="4">
        <f t="shared" si="8"/>
        <v>0.42485996941708498</v>
      </c>
    </row>
    <row r="136" spans="1:3" x14ac:dyDescent="0.35">
      <c r="A136">
        <f t="shared" si="7"/>
        <v>133</v>
      </c>
      <c r="B136">
        <v>0.52315476793853843</v>
      </c>
      <c r="C136" s="4">
        <f t="shared" si="8"/>
        <v>0.36128816623237825</v>
      </c>
    </row>
    <row r="137" spans="1:3" x14ac:dyDescent="0.35">
      <c r="A137">
        <f t="shared" si="7"/>
        <v>134</v>
      </c>
      <c r="B137">
        <v>0.46996811860365112</v>
      </c>
      <c r="C137" s="4">
        <f t="shared" si="8"/>
        <v>0.26070621142823575</v>
      </c>
    </row>
    <row r="138" spans="1:3" x14ac:dyDescent="0.35">
      <c r="A138">
        <f t="shared" si="7"/>
        <v>135</v>
      </c>
      <c r="B138">
        <v>-0.3959891061252318</v>
      </c>
      <c r="C138" s="4">
        <f t="shared" si="8"/>
        <v>-0.5839763535666922</v>
      </c>
    </row>
    <row r="139" spans="1:3" x14ac:dyDescent="0.35">
      <c r="A139">
        <f t="shared" si="7"/>
        <v>136</v>
      </c>
      <c r="B139">
        <v>-0.17505628644392887</v>
      </c>
      <c r="C139" s="4">
        <f t="shared" si="8"/>
        <v>-1.6660643993836127E-2</v>
      </c>
    </row>
    <row r="140" spans="1:3" x14ac:dyDescent="0.35">
      <c r="A140">
        <f t="shared" si="7"/>
        <v>137</v>
      </c>
      <c r="B140">
        <v>-0.14587797149207959</v>
      </c>
      <c r="C140" s="4">
        <f t="shared" si="8"/>
        <v>-7.585545691450804E-2</v>
      </c>
    </row>
    <row r="141" spans="1:3" x14ac:dyDescent="0.35">
      <c r="A141">
        <f t="shared" si="7"/>
        <v>138</v>
      </c>
      <c r="B141">
        <v>7.4800791128076916E-2</v>
      </c>
      <c r="C141" s="4">
        <f t="shared" si="8"/>
        <v>0.13315197972490875</v>
      </c>
    </row>
    <row r="142" spans="1:3" x14ac:dyDescent="0.35">
      <c r="A142">
        <f t="shared" si="7"/>
        <v>139</v>
      </c>
      <c r="B142">
        <v>-4.2638486055452611E-2</v>
      </c>
      <c r="C142" s="4">
        <f t="shared" si="8"/>
        <v>-7.2558802506683381E-2</v>
      </c>
    </row>
    <row r="143" spans="1:3" x14ac:dyDescent="0.35">
      <c r="A143">
        <f t="shared" si="7"/>
        <v>140</v>
      </c>
      <c r="B143">
        <v>-0.71818931431281108</v>
      </c>
      <c r="C143" s="4">
        <f t="shared" si="8"/>
        <v>-0.70113391989063001</v>
      </c>
    </row>
    <row r="144" spans="1:3" x14ac:dyDescent="0.35">
      <c r="A144">
        <f t="shared" si="7"/>
        <v>141</v>
      </c>
      <c r="B144">
        <v>0.24957308195370337</v>
      </c>
      <c r="C144" s="4">
        <f t="shared" si="8"/>
        <v>0.53684880767882781</v>
      </c>
    </row>
    <row r="145" spans="1:3" x14ac:dyDescent="0.35">
      <c r="A145">
        <f t="shared" si="7"/>
        <v>142</v>
      </c>
      <c r="B145">
        <v>-0.91751252484688361</v>
      </c>
      <c r="C145" s="4">
        <f t="shared" si="8"/>
        <v>-1.017341757628365</v>
      </c>
    </row>
    <row r="146" spans="1:3" x14ac:dyDescent="0.35">
      <c r="A146">
        <f t="shared" si="7"/>
        <v>143</v>
      </c>
      <c r="B146">
        <v>2.5075431761081166E-2</v>
      </c>
      <c r="C146" s="4">
        <f t="shared" si="8"/>
        <v>0.39208044169983464</v>
      </c>
    </row>
    <row r="147" spans="1:3" x14ac:dyDescent="0.35">
      <c r="A147">
        <f t="shared" si="7"/>
        <v>144</v>
      </c>
      <c r="B147">
        <v>0.25095282799290247</v>
      </c>
      <c r="C147" s="4">
        <f t="shared" si="8"/>
        <v>0.24092265528847001</v>
      </c>
    </row>
    <row r="148" spans="1:3" x14ac:dyDescent="0.35">
      <c r="A148">
        <f t="shared" si="7"/>
        <v>145</v>
      </c>
      <c r="B148">
        <v>-0.13079037606187624</v>
      </c>
      <c r="C148" s="4">
        <f t="shared" si="8"/>
        <v>-0.23117150725903723</v>
      </c>
    </row>
    <row r="149" spans="1:3" x14ac:dyDescent="0.35">
      <c r="A149">
        <f t="shared" si="7"/>
        <v>146</v>
      </c>
      <c r="B149">
        <v>3.9347252655179736E-2</v>
      </c>
      <c r="C149" s="4">
        <f t="shared" si="8"/>
        <v>9.1663403079930234E-2</v>
      </c>
    </row>
    <row r="150" spans="1:3" x14ac:dyDescent="0.35">
      <c r="A150">
        <f t="shared" si="7"/>
        <v>147</v>
      </c>
      <c r="B150">
        <v>-0.24956702482861567</v>
      </c>
      <c r="C150" s="4">
        <f t="shared" si="8"/>
        <v>-0.26530592589068758</v>
      </c>
    </row>
    <row r="151" spans="1:3" x14ac:dyDescent="0.35">
      <c r="A151">
        <f t="shared" si="7"/>
        <v>148</v>
      </c>
      <c r="B151">
        <v>-4.3466069434543744E-2</v>
      </c>
      <c r="C151" s="4">
        <f t="shared" si="8"/>
        <v>5.6360740496902526E-2</v>
      </c>
    </row>
    <row r="152" spans="1:3" x14ac:dyDescent="0.35">
      <c r="A152">
        <f t="shared" si="7"/>
        <v>149</v>
      </c>
      <c r="B152">
        <v>-9.4167699304106664E-2</v>
      </c>
      <c r="C152" s="4">
        <f t="shared" si="8"/>
        <v>-7.6781271530289158E-2</v>
      </c>
    </row>
    <row r="153" spans="1:3" x14ac:dyDescent="0.35">
      <c r="A153">
        <f t="shared" si="7"/>
        <v>150</v>
      </c>
      <c r="B153">
        <v>1.0789945199254356</v>
      </c>
      <c r="C153" s="4">
        <f t="shared" si="8"/>
        <v>1.1166615996470783</v>
      </c>
    </row>
    <row r="154" spans="1:3" x14ac:dyDescent="0.35">
      <c r="A154">
        <f t="shared" si="7"/>
        <v>151</v>
      </c>
      <c r="B154">
        <v>0.19457012465328444</v>
      </c>
      <c r="C154" s="4">
        <f t="shared" si="8"/>
        <v>-0.23702768331688984</v>
      </c>
    </row>
    <row r="155" spans="1:3" x14ac:dyDescent="0.35">
      <c r="A155">
        <f t="shared" si="7"/>
        <v>152</v>
      </c>
      <c r="B155">
        <v>-0.93304167847339614</v>
      </c>
      <c r="C155" s="4">
        <f t="shared" si="8"/>
        <v>-1.0108697283347099</v>
      </c>
    </row>
    <row r="156" spans="1:3" x14ac:dyDescent="0.35">
      <c r="A156">
        <f t="shared" si="7"/>
        <v>153</v>
      </c>
      <c r="B156">
        <v>-0.16706237349180128</v>
      </c>
      <c r="C156" s="4">
        <f t="shared" si="8"/>
        <v>0.20615429789755721</v>
      </c>
    </row>
    <row r="157" spans="1:3" x14ac:dyDescent="0.35">
      <c r="A157">
        <f t="shared" si="7"/>
        <v>154</v>
      </c>
      <c r="B157">
        <v>0.25997599923618075</v>
      </c>
      <c r="C157" s="4">
        <f t="shared" si="8"/>
        <v>0.32680094863290127</v>
      </c>
    </row>
    <row r="158" spans="1:3" x14ac:dyDescent="0.35">
      <c r="A158">
        <f t="shared" si="7"/>
        <v>155</v>
      </c>
      <c r="B158">
        <v>-0.66600962106369432</v>
      </c>
      <c r="C158" s="4">
        <f t="shared" si="8"/>
        <v>-0.77000002075816665</v>
      </c>
    </row>
    <row r="159" spans="1:3" x14ac:dyDescent="0.35">
      <c r="A159">
        <f t="shared" si="7"/>
        <v>156</v>
      </c>
      <c r="B159">
        <v>0.11797693608631241</v>
      </c>
      <c r="C159" s="4">
        <f t="shared" si="8"/>
        <v>0.38438078451179014</v>
      </c>
    </row>
    <row r="160" spans="1:3" x14ac:dyDescent="0.35">
      <c r="A160">
        <f t="shared" si="7"/>
        <v>157</v>
      </c>
      <c r="B160">
        <v>-0.38200653711381494</v>
      </c>
      <c r="C160" s="4">
        <f t="shared" si="8"/>
        <v>-0.4291973115483399</v>
      </c>
    </row>
    <row r="161" spans="1:3" x14ac:dyDescent="0.35">
      <c r="A161">
        <f t="shared" si="7"/>
        <v>158</v>
      </c>
      <c r="B161">
        <v>0.65451858323512313</v>
      </c>
      <c r="C161" s="4">
        <f t="shared" si="8"/>
        <v>0.80732119808064917</v>
      </c>
    </row>
    <row r="162" spans="1:3" x14ac:dyDescent="0.35">
      <c r="A162">
        <f t="shared" si="7"/>
        <v>159</v>
      </c>
      <c r="B162">
        <v>0.31230951248154232</v>
      </c>
      <c r="C162" s="4">
        <f t="shared" si="8"/>
        <v>5.0502079187493054E-2</v>
      </c>
    </row>
    <row r="163" spans="1:3" x14ac:dyDescent="0.35">
      <c r="A163">
        <f t="shared" si="7"/>
        <v>160</v>
      </c>
      <c r="B163">
        <v>-0.11414619211828736</v>
      </c>
      <c r="C163" s="4">
        <f t="shared" si="8"/>
        <v>-0.23906999711090429</v>
      </c>
    </row>
    <row r="164" spans="1:3" x14ac:dyDescent="0.35">
      <c r="A164">
        <f t="shared" si="7"/>
        <v>161</v>
      </c>
      <c r="B164">
        <v>-0.45830678053502522</v>
      </c>
      <c r="C164" s="4">
        <f t="shared" si="8"/>
        <v>-0.41264830368771027</v>
      </c>
    </row>
    <row r="165" spans="1:3" x14ac:dyDescent="0.35">
      <c r="A165">
        <f t="shared" si="7"/>
        <v>162</v>
      </c>
      <c r="B165">
        <v>6.3411234207975328E-2</v>
      </c>
      <c r="C165" s="4">
        <f t="shared" si="8"/>
        <v>0.24673394642198543</v>
      </c>
    </row>
    <row r="166" spans="1:3" x14ac:dyDescent="0.35">
      <c r="A166">
        <f t="shared" si="7"/>
        <v>163</v>
      </c>
      <c r="B166">
        <v>0.50173549649751492</v>
      </c>
      <c r="C166" s="4">
        <f t="shared" si="8"/>
        <v>0.47637100281432476</v>
      </c>
    </row>
    <row r="167" spans="1:3" x14ac:dyDescent="0.35">
      <c r="A167">
        <f t="shared" si="7"/>
        <v>164</v>
      </c>
      <c r="B167">
        <v>-4.7878140516434735E-2</v>
      </c>
      <c r="C167" s="4">
        <f t="shared" si="8"/>
        <v>-0.24857233911544072</v>
      </c>
    </row>
    <row r="168" spans="1:3" x14ac:dyDescent="0.35">
      <c r="A168">
        <f t="shared" si="7"/>
        <v>165</v>
      </c>
      <c r="B168">
        <v>0.14014491224633679</v>
      </c>
      <c r="C168" s="4">
        <f t="shared" si="8"/>
        <v>0.1592961684529107</v>
      </c>
    </row>
    <row r="169" spans="1:3" x14ac:dyDescent="0.35">
      <c r="A169">
        <f t="shared" si="7"/>
        <v>166</v>
      </c>
      <c r="B169">
        <v>-0.22094875069833905</v>
      </c>
      <c r="C169" s="4">
        <f t="shared" si="8"/>
        <v>-0.27700671559687379</v>
      </c>
    </row>
    <row r="170" spans="1:3" x14ac:dyDescent="0.35">
      <c r="A170">
        <f t="shared" si="7"/>
        <v>167</v>
      </c>
      <c r="B170">
        <v>0.60190831699301106</v>
      </c>
      <c r="C170" s="4">
        <f t="shared" si="8"/>
        <v>0.69028781727234667</v>
      </c>
    </row>
    <row r="171" spans="1:3" x14ac:dyDescent="0.35">
      <c r="A171">
        <f t="shared" si="7"/>
        <v>168</v>
      </c>
      <c r="B171">
        <v>0.57112113782875606</v>
      </c>
      <c r="C171" s="4">
        <f t="shared" si="8"/>
        <v>0.3303578110315516</v>
      </c>
    </row>
    <row r="172" spans="1:3" x14ac:dyDescent="0.35">
      <c r="A172">
        <f t="shared" si="7"/>
        <v>169</v>
      </c>
      <c r="B172">
        <v>0.42935318255318633</v>
      </c>
      <c r="C172" s="4">
        <f t="shared" si="8"/>
        <v>0.20090472742168389</v>
      </c>
    </row>
    <row r="173" spans="1:3" x14ac:dyDescent="0.35">
      <c r="A173">
        <f t="shared" si="7"/>
        <v>170</v>
      </c>
      <c r="B173">
        <v>3.2284282684139576E-2</v>
      </c>
      <c r="C173" s="4">
        <f t="shared" si="8"/>
        <v>-0.13945699033713496</v>
      </c>
    </row>
    <row r="174" spans="1:3" x14ac:dyDescent="0.35">
      <c r="A174">
        <f t="shared" si="7"/>
        <v>171</v>
      </c>
      <c r="B174">
        <v>0.13032847091512376</v>
      </c>
      <c r="C174" s="4">
        <f t="shared" si="8"/>
        <v>0.11741475784146793</v>
      </c>
    </row>
    <row r="175" spans="1:3" x14ac:dyDescent="0.35">
      <c r="A175">
        <f t="shared" si="7"/>
        <v>172</v>
      </c>
      <c r="B175">
        <v>0.55577904583932602</v>
      </c>
      <c r="C175" s="4">
        <f t="shared" si="8"/>
        <v>0.50364765747327656</v>
      </c>
    </row>
    <row r="176" spans="1:3" x14ac:dyDescent="0.35">
      <c r="A176">
        <f t="shared" si="7"/>
        <v>173</v>
      </c>
      <c r="B176">
        <v>-0.25846732041896892</v>
      </c>
      <c r="C176" s="4">
        <f t="shared" si="8"/>
        <v>-0.48077893875469935</v>
      </c>
    </row>
    <row r="177" spans="1:3" x14ac:dyDescent="0.35">
      <c r="A177">
        <f t="shared" si="7"/>
        <v>174</v>
      </c>
      <c r="B177">
        <v>0.27306064744471714</v>
      </c>
      <c r="C177" s="4">
        <f t="shared" si="8"/>
        <v>0.37644757561230469</v>
      </c>
    </row>
    <row r="178" spans="1:3" x14ac:dyDescent="0.35">
      <c r="A178">
        <f t="shared" si="7"/>
        <v>175</v>
      </c>
      <c r="B178">
        <v>-0.8071299863914666</v>
      </c>
      <c r="C178" s="4">
        <f t="shared" si="8"/>
        <v>-0.9163542453693535</v>
      </c>
    </row>
    <row r="179" spans="1:3" x14ac:dyDescent="0.35">
      <c r="A179">
        <f t="shared" si="7"/>
        <v>176</v>
      </c>
      <c r="B179">
        <v>-9.080471442227743E-2</v>
      </c>
      <c r="C179" s="4">
        <f t="shared" si="8"/>
        <v>0.2320472801343092</v>
      </c>
    </row>
    <row r="180" spans="1:3" x14ac:dyDescent="0.35">
      <c r="A180">
        <f t="shared" si="7"/>
        <v>177</v>
      </c>
      <c r="B180">
        <v>0.78479208772105447</v>
      </c>
      <c r="C180" s="4">
        <f t="shared" si="8"/>
        <v>0.8211139734899654</v>
      </c>
    </row>
    <row r="181" spans="1:3" x14ac:dyDescent="0.35">
      <c r="A181">
        <f t="shared" si="7"/>
        <v>178</v>
      </c>
      <c r="B181">
        <v>-0.13451947923937232</v>
      </c>
      <c r="C181" s="4">
        <f t="shared" si="8"/>
        <v>-0.44843631432779418</v>
      </c>
    </row>
    <row r="182" spans="1:3" x14ac:dyDescent="0.35">
      <c r="A182">
        <f t="shared" si="7"/>
        <v>179</v>
      </c>
      <c r="B182">
        <v>0.12925003906509253</v>
      </c>
      <c r="C182" s="4">
        <f t="shared" si="8"/>
        <v>0.18305783076084145</v>
      </c>
    </row>
    <row r="183" spans="1:3" x14ac:dyDescent="0.35">
      <c r="A183">
        <f t="shared" si="7"/>
        <v>180</v>
      </c>
      <c r="B183">
        <v>-0.39138319355115314</v>
      </c>
      <c r="C183" s="4">
        <f t="shared" si="8"/>
        <v>-0.44308320917719013</v>
      </c>
    </row>
    <row r="184" spans="1:3" x14ac:dyDescent="0.35">
      <c r="A184">
        <f t="shared" si="7"/>
        <v>181</v>
      </c>
      <c r="B184">
        <v>0.99268646809453487</v>
      </c>
      <c r="C184" s="4">
        <f t="shared" si="8"/>
        <v>1.1492397455149961</v>
      </c>
    </row>
    <row r="185" spans="1:3" x14ac:dyDescent="0.35">
      <c r="A185">
        <f t="shared" si="7"/>
        <v>182</v>
      </c>
      <c r="B185">
        <v>1.1045485291507553</v>
      </c>
      <c r="C185" s="4">
        <f t="shared" si="8"/>
        <v>0.70747394191294133</v>
      </c>
    </row>
    <row r="186" spans="1:3" x14ac:dyDescent="0.35">
      <c r="A186">
        <f t="shared" si="7"/>
        <v>183</v>
      </c>
      <c r="B186">
        <v>-0.34636077127091497</v>
      </c>
      <c r="C186" s="4">
        <f t="shared" si="8"/>
        <v>-0.78818018293121717</v>
      </c>
    </row>
    <row r="187" spans="1:3" x14ac:dyDescent="0.35">
      <c r="A187">
        <f t="shared" si="7"/>
        <v>184</v>
      </c>
      <c r="B187">
        <v>-4.2853859404839843E-2</v>
      </c>
      <c r="C187" s="4">
        <f t="shared" si="8"/>
        <v>9.5690449103526143E-2</v>
      </c>
    </row>
    <row r="188" spans="1:3" x14ac:dyDescent="0.35">
      <c r="A188">
        <f t="shared" si="7"/>
        <v>185</v>
      </c>
      <c r="B188">
        <v>0.82486687850577067</v>
      </c>
      <c r="C188" s="4">
        <f t="shared" si="8"/>
        <v>0.84200842226770656</v>
      </c>
    </row>
    <row r="189" spans="1:3" x14ac:dyDescent="0.35">
      <c r="A189">
        <f t="shared" si="7"/>
        <v>186</v>
      </c>
      <c r="B189">
        <v>0.26146176427923473</v>
      </c>
      <c r="C189" s="4">
        <f t="shared" si="8"/>
        <v>-6.8484987123073549E-2</v>
      </c>
    </row>
    <row r="190" spans="1:3" x14ac:dyDescent="0.35">
      <c r="A190">
        <f t="shared" si="7"/>
        <v>187</v>
      </c>
      <c r="B190">
        <v>-0.35460608851308539</v>
      </c>
      <c r="C190" s="4">
        <f t="shared" si="8"/>
        <v>-0.45919079422477926</v>
      </c>
    </row>
    <row r="191" spans="1:3" x14ac:dyDescent="0.35">
      <c r="A191">
        <f t="shared" si="7"/>
        <v>188</v>
      </c>
      <c r="B191">
        <v>-0.26876158315295717</v>
      </c>
      <c r="C191" s="4">
        <f t="shared" si="8"/>
        <v>-0.126919147747723</v>
      </c>
    </row>
    <row r="192" spans="1:3" x14ac:dyDescent="0.35">
      <c r="A192">
        <f t="shared" si="7"/>
        <v>189</v>
      </c>
      <c r="B192">
        <v>0.25166944374552108</v>
      </c>
      <c r="C192" s="4">
        <f t="shared" si="8"/>
        <v>0.35917407700670395</v>
      </c>
    </row>
    <row r="193" spans="1:3" x14ac:dyDescent="0.35">
      <c r="A193">
        <f t="shared" si="7"/>
        <v>190</v>
      </c>
      <c r="B193">
        <v>0.43286071337948057</v>
      </c>
      <c r="C193" s="4">
        <f t="shared" si="8"/>
        <v>0.33219293588127213</v>
      </c>
    </row>
    <row r="194" spans="1:3" x14ac:dyDescent="0.35">
      <c r="A194">
        <f t="shared" si="7"/>
        <v>191</v>
      </c>
      <c r="B194">
        <v>0.45413848023264791</v>
      </c>
      <c r="C194" s="4">
        <f t="shared" si="8"/>
        <v>0.28099419488085564</v>
      </c>
    </row>
    <row r="195" spans="1:3" x14ac:dyDescent="0.35">
      <c r="A195">
        <f t="shared" si="7"/>
        <v>192</v>
      </c>
      <c r="B195">
        <v>-1.3324825042722805E-2</v>
      </c>
      <c r="C195" s="4">
        <f t="shared" si="8"/>
        <v>-0.19498021713578198</v>
      </c>
    </row>
    <row r="196" spans="1:3" x14ac:dyDescent="0.35">
      <c r="A196">
        <f t="shared" si="7"/>
        <v>193</v>
      </c>
      <c r="B196">
        <v>-0.24539323159004911</v>
      </c>
      <c r="C196" s="4">
        <f t="shared" si="8"/>
        <v>-0.24006330157295999</v>
      </c>
    </row>
    <row r="197" spans="1:3" x14ac:dyDescent="0.35">
      <c r="A197">
        <f t="shared" si="7"/>
        <v>194</v>
      </c>
      <c r="B197">
        <v>3.6119098172010637E-2</v>
      </c>
      <c r="C197" s="4">
        <f t="shared" si="8"/>
        <v>0.13427639080803028</v>
      </c>
    </row>
    <row r="198" spans="1:3" x14ac:dyDescent="0.35">
      <c r="A198">
        <f t="shared" ref="A198:A203" si="9">A197+1</f>
        <v>195</v>
      </c>
      <c r="B198">
        <v>0.30217869836325728</v>
      </c>
      <c r="C198" s="4">
        <f t="shared" ref="C198:C203" si="10">B198-0.4*B197</f>
        <v>0.28773105909445301</v>
      </c>
    </row>
    <row r="199" spans="1:3" x14ac:dyDescent="0.35">
      <c r="A199">
        <f t="shared" si="9"/>
        <v>196</v>
      </c>
      <c r="B199">
        <v>0.2364922796416036</v>
      </c>
      <c r="C199" s="4">
        <f t="shared" si="10"/>
        <v>0.11562080029630069</v>
      </c>
    </row>
    <row r="200" spans="1:3" x14ac:dyDescent="0.35">
      <c r="A200">
        <f t="shared" si="9"/>
        <v>197</v>
      </c>
      <c r="B200">
        <v>-0.70478339276739954</v>
      </c>
      <c r="C200" s="4">
        <f t="shared" si="10"/>
        <v>-0.79938030462404097</v>
      </c>
    </row>
    <row r="201" spans="1:3" x14ac:dyDescent="0.35">
      <c r="A201">
        <f t="shared" si="9"/>
        <v>198</v>
      </c>
      <c r="B201">
        <v>-0.30303035315709964</v>
      </c>
      <c r="C201" s="4">
        <f t="shared" si="10"/>
        <v>-2.1116996050139836E-2</v>
      </c>
    </row>
    <row r="202" spans="1:3" x14ac:dyDescent="0.35">
      <c r="A202">
        <f t="shared" si="9"/>
        <v>199</v>
      </c>
      <c r="B202">
        <v>4.980264955195015E-2</v>
      </c>
      <c r="C202" s="4">
        <f t="shared" si="10"/>
        <v>0.17101479081479001</v>
      </c>
    </row>
    <row r="203" spans="1:3" x14ac:dyDescent="0.35">
      <c r="A203">
        <f t="shared" si="9"/>
        <v>200</v>
      </c>
      <c r="B203" s="23">
        <v>-1.0568000762886942</v>
      </c>
      <c r="C203" s="16">
        <f t="shared" si="10"/>
        <v>-1.0767211361094742</v>
      </c>
    </row>
    <row r="205" spans="1:3" x14ac:dyDescent="0.35">
      <c r="B205" s="24" t="s">
        <v>50</v>
      </c>
    </row>
    <row r="206" spans="1:3" x14ac:dyDescent="0.35">
      <c r="B206" t="e">
        <f ca="1">FTEXT(C5)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2026-01-15T12:06:04Z</dcterms:created>
  <dcterms:modified xsi:type="dcterms:W3CDTF">2026-01-15T12:08:33Z</dcterms:modified>
</cp:coreProperties>
</file>